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V:\Transparenz-PfandBG\Meldungen\2020 03\HTT\"/>
    </mc:Choice>
  </mc:AlternateContent>
  <bookViews>
    <workbookView xWindow="0" yWindow="0" windowWidth="16380" windowHeight="8190" tabRatio="500"/>
  </bookViews>
  <sheets>
    <sheet name="erweitertes vdp-Template" sheetId="1" r:id="rId1"/>
    <sheet name="A. HTT General M" sheetId="12" r:id="rId2"/>
    <sheet name="B1. HTT Mortgage Assets" sheetId="13" r:id="rId3"/>
    <sheet name="A. HTT General P" sheetId="14" r:id="rId4"/>
    <sheet name="B2. HTT Public Sector Assets" sheetId="15" r:id="rId5"/>
    <sheet name="vdp-Glossar (D)" sheetId="11" r:id="rId6"/>
  </sheets>
  <externalReferences>
    <externalReference r:id="rId7"/>
    <externalReference r:id="rId8"/>
  </externalReferences>
  <definedNames>
    <definedName name="_FilterDatabase_0" localSheetId="5">'vdp-Glossar (D)'!$A$1:$E$1</definedName>
    <definedName name="_FilterDatabase_0_0" localSheetId="5">'vdp-Glossar (D)'!$A$1:$E$1</definedName>
    <definedName name="_FilterDatabase_0_0_0" localSheetId="5">'vdp-Glossar (D)'!$A$1:$E$1</definedName>
    <definedName name="_FilterDatabase_0_0_0_0" localSheetId="5">'vdp-Glossar (D)'!$A$1:$E$1</definedName>
    <definedName name="_FilterDatabase_0_0_0_0_0" localSheetId="5">'vdp-Glossar (D)'!$A$1:$E$1</definedName>
    <definedName name="_FilterDatabase_0_0_0_0_0_0" localSheetId="5">'vdp-Glossar (D)'!$A$1:$E$1</definedName>
    <definedName name="_FilterDatabase_0_0_0_0_0_0_0" localSheetId="5">'vdp-Glossar (D)'!$A$1:$E$1</definedName>
    <definedName name="_FilterDatabase_0_0_0_0_0_0_0_0" localSheetId="5">'vdp-Glossar (D)'!$A$1:$E$1</definedName>
    <definedName name="_FilterDatabase_0_0_0_0_0_0_0_0_0" localSheetId="5">'vdp-Glossar (D)'!$A$1:$E$1</definedName>
    <definedName name="_FilterDatabase_0_0_0_0_0_0_0_0_0_0" localSheetId="5">'vdp-Glossar (D)'!$A$1:$E$1</definedName>
    <definedName name="_FilterDatabase_0_0_0_0_0_0_0_0_0_0_0" localSheetId="5">'vdp-Glossar (D)'!$A$1:$E$1</definedName>
    <definedName name="_FilterDatabase_0_0_0_0_0_0_0_0_0_0_0_0" localSheetId="5">'vdp-Glossar (D)'!$A$1:$E$1</definedName>
    <definedName name="_FilterDatabase_0_0_0_0_0_0_0_0_0_0_0_0_0" localSheetId="5">'vdp-Glossar (D)'!$A$1:$E$1</definedName>
    <definedName name="_FilterDatabase_0_0_0_0_0_0_0_0_0_0_0_0_0_0" localSheetId="5">'vdp-Glossar (D)'!$A$1:$E$1</definedName>
    <definedName name="_FilterDatabase_0_0_0_0_0_0_0_0_0_0_0_0_0_0_0" localSheetId="5">'vdp-Glossar (D)'!$A$1:$E$1</definedName>
    <definedName name="_FilterDatabase_0_0_0_0_0_0_0_0_0_0_0_0_0_0_0_0" localSheetId="5">'vdp-Glossar (D)'!$A$1:$E$1</definedName>
    <definedName name="_FilterDatabase_0_0_0_0_0_0_0_0_0_0_0_0_0_0_0_0_0" localSheetId="5">'vdp-Glossar (D)'!$A$1:$E$1</definedName>
    <definedName name="_FilterDatabase_0_0_0_0_0_0_0_0_0_0_0_0_0_0_0_0_0_0" localSheetId="5">'vdp-Glossar (D)'!$A$1:$E$1</definedName>
    <definedName name="_FilterDatabase_0_0_0_0_0_0_0_0_0_0_0_0_0_0_0_0_0_0_0" localSheetId="5">'vdp-Glossar (D)'!$A$1:$E$1</definedName>
    <definedName name="_FilterDatabase_0_0_0_0_0_0_0_0_0_0_0_0_0_0_0_0_0_0_0_0" localSheetId="5">'vdp-Glossar (D)'!$A$1:$E$1</definedName>
    <definedName name="_FilterDatabase_0_0_0_0_0_0_0_0_0_0_0_0_0_0_0_0_0_0_0_0_0" localSheetId="5">'vdp-Glossar (D)'!$A$1:$E$1</definedName>
    <definedName name="_FilterDatabase_0_0_0_0_0_0_0_0_0_0_0_0_0_0_0_0_0_0_0_0_0_0" localSheetId="5">'vdp-Glossar (D)'!$A$1:$E$1</definedName>
    <definedName name="_FilterDatabase_0_0_0_0_0_0_0_0_0_0_0_0_0_0_0_0_0_0_0_0_0_0_0" localSheetId="5">'vdp-Glossar (D)'!$A$1:$E$1</definedName>
    <definedName name="_FilterDatabase_0_0_0_0_0_0_0_0_0_0_0_0_0_0_0_0_0_0_0_0_0_0_0_0" localSheetId="5">'vdp-Glossar (D)'!$A$1:$E$1</definedName>
    <definedName name="_FilterDatabase_0_0_0_0_0_0_0_0_0_0_0_0_0_0_0_0_0_0_0_0_0_0_0_0_0" localSheetId="5">'vdp-Glossar (D)'!$A$1:$E$1</definedName>
    <definedName name="_FilterDatabase_0_0_0_0_0_0_0_0_0_0_0_0_0_0_0_0_0_0_0_0_0_0_0_0_0_0" localSheetId="5">'vdp-Glossar (D)'!$A$1:$E$1</definedName>
    <definedName name="_FilterDatabase_0_0_0_0_0_0_0_0_0_0_0_0_0_0_0_0_0_0_0_0_0_0_0_0_0_0_0" localSheetId="5">'vdp-Glossar (D)'!$A$1:$E$1</definedName>
    <definedName name="_FilterDatabase_0_0_0_0_0_0_0_0_0_0_0_0_0_0_0_0_0_0_0_0_0_0_0_0_0_0_0_0" localSheetId="5">'vdp-Glossar (D)'!$A$1:$E$1</definedName>
    <definedName name="_FilterDatabase_0_0_0_0_0_0_0_0_0_0_0_0_0_0_0_0_0_0_0_0_0_0_0_0_0_0_0_0_0" localSheetId="5">'vdp-Glossar (D)'!$A$1:$E$1</definedName>
    <definedName name="_FilterDatabase_0_0_0_0_0_0_0_0_0_0_0_0_0_0_0_0_0_0_0_0_0_0_0_0_0_0_0_0_0_0" localSheetId="5">'vdp-Glossar (D)'!$A$1:$E$1</definedName>
    <definedName name="_FilterDatabase_0_0_0_0_0_0_0_0_0_0_0_0_0_0_0_0_0_0_0_0_0_0_0_0_0_0_0_0_0_0_0" localSheetId="5">'vdp-Glossar (D)'!$A$1:$E$1</definedName>
    <definedName name="_FilterDatabase_0_0_0_0_0_0_0_0_0_0_0_0_0_0_0_0_0_0_0_0_0_0_0_0_0_0_0_0_0_0_0_0" localSheetId="5">'vdp-Glossar (D)'!$A$1:$E$1</definedName>
    <definedName name="_FilterDatabase_0_0_0_0_0_0_0_0_0_0_0_0_0_0_0_0_0_0_0_0_0_0_0_0_0_0_0_0_0_0_0_0_0" localSheetId="5">'vdp-Glossar (D)'!$A$1:$E$1</definedName>
    <definedName name="_FilterDatabase_0_0_0_0_0_0_0_0_0_0_0_0_0_0_0_0_0_0_0_0_0_0_0_0_0_0_0_0_0_0_0_0_0_0" localSheetId="5">'vdp-Glossar (D)'!$A$1:$E$1</definedName>
    <definedName name="_FilterDatabase_0_0_0_0_0_0_0_0_0_0_0_0_0_0_0_0_0_0_0_0_0_0_0_0_0_0_0_0_0_0_0_0_0_0_0" localSheetId="5">'vdp-Glossar (D)'!$A$1:$E$1</definedName>
    <definedName name="_FilterDatabase_0_0_0_0_0_0_0_0_0_0_0_0_0_0_0_0_0_0_0_0_0_0_0_0_0_0_0_0_0_0_0_0_0_0_0_0" localSheetId="5">'vdp-Glossar (D)'!$A$1:$E$1</definedName>
    <definedName name="_FilterDatabase_0_0_0_0_0_0_0_0_0_0_0_0_0_0_0_0_0_0_0_0_0_0_0_0_0_0_0_0_0_0_0_0_0_0_0_0_0" localSheetId="5">'vdp-Glossar (D)'!$A$1:$E$1</definedName>
    <definedName name="_FilterDatabase_0_0_0_0_0_0_0_0_0_0_0_0_0_0_0_0_0_0_0_0_0_0_0_0_0_0_0_0_0_0_0_0_0_0_0_0_0_0" localSheetId="5">'vdp-Glossar (D)'!$A$1:$E$1</definedName>
    <definedName name="_FilterDatabase_0_0_0_0_0_0_0_0_0_0_0_0_0_0_0_0_0_0_0_0_0_0_0_0_0_0_0_0_0_0_0_0_0_0_0_0_0_0_0" localSheetId="5">'vdp-Glossar (D)'!$A$1:$E$1</definedName>
    <definedName name="_FilterDatabase_0_0_0_0_0_0_0_0_0_0_0_0_0_0_0_0_0_0_0_0_0_0_0_0_0_0_0_0_0_0_0_0_0_0_0_0_0_0_0_0" localSheetId="5">'vdp-Glossar (D)'!$A$1:$E$1</definedName>
    <definedName name="_FilterDatabase_0_0_0_0_0_0_0_0_0_0_0_0_0_0_0_0_0_0_0_0_0_0_0_0_0_0_0_0_0_0_0_0_0_0_0_0_0_0_0_0_0" localSheetId="5">'vdp-Glossar (D)'!$A$1:$E$1</definedName>
    <definedName name="_FilterDatabase_0_0_0_0_0_0_0_0_0_0_0_0_0_0_0_0_0_0_0_0_0_0_0_0_0_0_0_0_0_0_0_0_0_0_0_0_0_0_0_0_0_0" localSheetId="5">'vdp-Glossar (D)'!$A$1:$E$1</definedName>
    <definedName name="_FilterDatabase_0_0_0_0_0_0_0_0_0_0_0_0_0_0_0_0_0_0_0_0_0_0_0_0_0_0_0_0_0_0_0_0_0_0_0_0_0_0_0_0_0_0_0" localSheetId="5">'vdp-Glossar (D)'!$A$1:$E$1</definedName>
    <definedName name="_FilterDatabase_0_0_0_0_0_0_0_0_0_0_0_0_0_0_0_0_0_0_0_0_0_0_0_0_0_0_0_0_0_0_0_0_0_0_0_0_0_0_0_0_0_0_0_0" localSheetId="5">'vdp-Glossar (D)'!$A$1:$E$1</definedName>
    <definedName name="_FilterDatabase_0_0_0_0_0_0_0_0_0_0_0_0_0_0_0_0_0_0_0_0_0_0_0_0_0_0_0_0_0_0_0_0_0_0_0_0_0_0_0_0_0_0_0_0_0" localSheetId="5">'vdp-Glossar (D)'!$A$1:$E$1</definedName>
    <definedName name="_FilterDatabase_0_0_0_0_0_0_0_0_0_0_0_0_0_0_0_0_0_0_0_0_0_0_0_0_0_0_0_0_0_0_0_0_0_0_0_0_0_0_0_0_0_0_0_0_0_0" localSheetId="5">'vdp-Glossar (D)'!$A$1:$E$1</definedName>
    <definedName name="_FilterDatabase_0_0_0_0_0_0_0_0_0_0_0_0_0_0_0_0_0_0_0_0_0_0_0_0_0_0_0_0_0_0_0_0_0_0_0_0_0_0_0_0_0_0_0_0_0_0_0" localSheetId="5">'vdp-Glossar (D)'!$A$1:$E$1</definedName>
    <definedName name="_FilterDatabase_0_0_0_0_0_0_0_0_0_0_0_0_0_0_0_0_0_0_0_0_0_0_0_0_0_0_0_0_0_0_0_0_0_0_0_0_0_0_0_0_0_0_0_0_0_0_0_0" localSheetId="5">'vdp-Glossar (D)'!$A$1:$E$1</definedName>
    <definedName name="_FilterDatabase_0_0_0_0_0_0_0_0_0_0_0_0_0_0_0_0_0_0_0_0_0_0_0_0_0_0_0_0_0_0_0_0_0_0_0_0_0_0_0_0_0_0_0_0_0_0_0_0_0" localSheetId="5">'vdp-Glossar (D)'!$A$1:$E$1</definedName>
    <definedName name="_FilterDatabase_0_0_0_0_0_0_0_0_0_0_0_0_0_0_0_0_0_0_0_0_0_0_0_0_0_0_0_0_0_0_0_0_0_0_0_0_0_0_0_0_0_0_0_0_0_0_0_0_0_0" localSheetId="5">'vdp-Glossar (D)'!$A$1:$E$1</definedName>
    <definedName name="_FilterDatabase_0_0_0_0_0_0_0_0_0_0_0_0_0_0_0_0_0_0_0_0_0_0_0_0_0_0_0_0_0_0_0_0_0_0_0_0_0_0_0_0_0_0_0_0_0_0_0_0_0_0_0" localSheetId="5">'vdp-Glossar (D)'!$A$1:$E$1</definedName>
    <definedName name="_FilterDatabase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_0" localSheetId="5">'vdp-Glossar (D)'!$A$1:$E$1</definedName>
    <definedName name="_FilterDatabase_0_0_0_0_0_0_0_0_0_0_0_0_0_0_0_0_0_0_0_0_0_0_0_0_0_0_0_0_0_0_0_0_0_0_0_0_0_0_0_0_0_0_0_0_0_0_0_0_0_0_0_0_0_0_0_0_0_0_0_0_0_0_0_0_0_0_0_0_0_0_0_0_0_0_0_0_0_0_0_0_0_0_0_0_0_0_0_0_0_0_0_0_0_0_0" localSheetId="5">'vdp-Glossar (D)'!$A$1:$E$1</definedName>
    <definedName name="_xlnm._FilterDatabase" localSheetId="1" hidden="1">'A. HTT General M'!$L$112:$L$126</definedName>
    <definedName name="_xlnm._FilterDatabase" localSheetId="3" hidden="1">'A. HTT General P'!$L$112:$L$126</definedName>
    <definedName name="_xlnm._FilterDatabase" localSheetId="2" hidden="1">'B1. HTT Mortgage Assets'!$A$11:$D$187</definedName>
    <definedName name="_xlnm._FilterDatabase" localSheetId="5" hidden="1">'vdp-Glossar (D)'!$A$1:$E$1</definedName>
    <definedName name="_xlnm.Print_Area" localSheetId="1">'A. HTT General M'!$A$1:$G$365</definedName>
    <definedName name="_xlnm.Print_Area" localSheetId="3">'A. HTT General P'!$A$1:$G$365</definedName>
    <definedName name="_xlnm.Print_Area" localSheetId="2">'B1. HTT Mortgage Assets'!$A$1:$G$387</definedName>
    <definedName name="_xlnm.Print_Area" localSheetId="4">'B2. HTT Public Sector Assets'!$A$1:$G$179</definedName>
    <definedName name="_xlnm.Print_Area" localSheetId="0">'erweitertes vdp-Template'!$A$1:$H$71</definedName>
    <definedName name="_xlnm.Print_Titles" localSheetId="5">'vdp-Glossar (D)'!$1:$1</definedName>
  </definedNames>
  <calcPr calcId="152511"/>
</workbook>
</file>

<file path=xl/calcChain.xml><?xml version="1.0" encoding="utf-8"?>
<calcChain xmlns="http://schemas.openxmlformats.org/spreadsheetml/2006/main">
  <c r="F156" i="15" l="1"/>
  <c r="C152" i="15"/>
  <c r="F159" i="15" s="1"/>
  <c r="F149" i="15"/>
  <c r="F148" i="15"/>
  <c r="C131" i="15"/>
  <c r="C82" i="15"/>
  <c r="C78" i="15"/>
  <c r="C49" i="15"/>
  <c r="C42" i="15"/>
  <c r="F41" i="15"/>
  <c r="F40" i="15"/>
  <c r="F39" i="15"/>
  <c r="F42" i="15" s="1"/>
  <c r="D37" i="15"/>
  <c r="G36" i="15" s="1"/>
  <c r="C37" i="15"/>
  <c r="F36" i="15"/>
  <c r="G35" i="15"/>
  <c r="F35" i="15"/>
  <c r="F34" i="15"/>
  <c r="G33" i="15"/>
  <c r="F33" i="15"/>
  <c r="F32" i="15"/>
  <c r="G31" i="15"/>
  <c r="F31" i="15"/>
  <c r="F30" i="15"/>
  <c r="G29" i="15"/>
  <c r="F29" i="15"/>
  <c r="F28" i="15"/>
  <c r="G27" i="15"/>
  <c r="F27" i="15"/>
  <c r="F26" i="15"/>
  <c r="G25" i="15"/>
  <c r="F25" i="15"/>
  <c r="F24" i="15"/>
  <c r="G23" i="15"/>
  <c r="F23" i="15"/>
  <c r="F22" i="15"/>
  <c r="F37" i="15" s="1"/>
  <c r="D19" i="15"/>
  <c r="C19" i="15" s="1"/>
  <c r="C299" i="14"/>
  <c r="C298" i="14"/>
  <c r="C297" i="14"/>
  <c r="C296" i="14"/>
  <c r="C295" i="14"/>
  <c r="C294" i="14"/>
  <c r="C291" i="14"/>
  <c r="C289" i="14"/>
  <c r="C288" i="14"/>
  <c r="G227" i="14"/>
  <c r="F227" i="14"/>
  <c r="G226" i="14"/>
  <c r="F226" i="14"/>
  <c r="G225" i="14"/>
  <c r="F225" i="14"/>
  <c r="G224" i="14"/>
  <c r="F224" i="14"/>
  <c r="G223" i="14"/>
  <c r="F223" i="14"/>
  <c r="G222" i="14"/>
  <c r="F222" i="14"/>
  <c r="G221" i="14"/>
  <c r="F221" i="14"/>
  <c r="F220" i="14"/>
  <c r="C220" i="14"/>
  <c r="G219" i="14"/>
  <c r="F219" i="14"/>
  <c r="G218" i="14"/>
  <c r="F218" i="14"/>
  <c r="G217" i="14"/>
  <c r="G220" i="14" s="1"/>
  <c r="F217" i="14"/>
  <c r="C208" i="14"/>
  <c r="F214" i="14" s="1"/>
  <c r="C207" i="14"/>
  <c r="F196" i="14"/>
  <c r="F187" i="14"/>
  <c r="F185" i="14"/>
  <c r="F183" i="14"/>
  <c r="F181" i="14"/>
  <c r="C179" i="14"/>
  <c r="F186" i="14" s="1"/>
  <c r="F178" i="14"/>
  <c r="F175" i="14"/>
  <c r="F174" i="14"/>
  <c r="D167" i="14"/>
  <c r="G166" i="14" s="1"/>
  <c r="C167" i="14"/>
  <c r="F166" i="14" s="1"/>
  <c r="F165" i="14"/>
  <c r="D165" i="14"/>
  <c r="F164" i="14"/>
  <c r="F167" i="14" s="1"/>
  <c r="F161" i="14"/>
  <c r="F159" i="14"/>
  <c r="F157" i="14"/>
  <c r="D155" i="14"/>
  <c r="G162" i="14" s="1"/>
  <c r="C155" i="14"/>
  <c r="F162" i="14" s="1"/>
  <c r="F154" i="14"/>
  <c r="G153" i="14"/>
  <c r="F153" i="14"/>
  <c r="F152" i="14"/>
  <c r="G151" i="14"/>
  <c r="F151" i="14"/>
  <c r="F150" i="14"/>
  <c r="G149" i="14"/>
  <c r="F149" i="14"/>
  <c r="F148" i="14"/>
  <c r="G147" i="14"/>
  <c r="F147" i="14"/>
  <c r="F146" i="14"/>
  <c r="G145" i="14"/>
  <c r="F145" i="14"/>
  <c r="F144" i="14"/>
  <c r="G143" i="14"/>
  <c r="F143" i="14"/>
  <c r="F142" i="14"/>
  <c r="G141" i="14"/>
  <c r="F141" i="14"/>
  <c r="F140" i="14"/>
  <c r="G139" i="14"/>
  <c r="F139" i="14"/>
  <c r="G138" i="14"/>
  <c r="F138" i="14"/>
  <c r="F155" i="14" s="1"/>
  <c r="F135" i="14"/>
  <c r="F133" i="14"/>
  <c r="F131" i="14"/>
  <c r="D129" i="14"/>
  <c r="G136" i="14" s="1"/>
  <c r="C129" i="14"/>
  <c r="F136" i="14" s="1"/>
  <c r="F128" i="14"/>
  <c r="G127" i="14"/>
  <c r="F127" i="14"/>
  <c r="F126" i="14"/>
  <c r="G125" i="14"/>
  <c r="F125" i="14"/>
  <c r="F124" i="14"/>
  <c r="G123" i="14"/>
  <c r="F123" i="14"/>
  <c r="F122" i="14"/>
  <c r="G121" i="14"/>
  <c r="F121" i="14"/>
  <c r="F120" i="14"/>
  <c r="G119" i="14"/>
  <c r="F119" i="14"/>
  <c r="F118" i="14"/>
  <c r="G117" i="14"/>
  <c r="F117" i="14"/>
  <c r="F116" i="14"/>
  <c r="G115" i="14"/>
  <c r="F115" i="14"/>
  <c r="F114" i="14"/>
  <c r="G113" i="14"/>
  <c r="F113" i="14"/>
  <c r="F112" i="14"/>
  <c r="F129" i="14" s="1"/>
  <c r="G110" i="14"/>
  <c r="G108" i="14"/>
  <c r="G104" i="14"/>
  <c r="G102" i="14"/>
  <c r="D100" i="14"/>
  <c r="G109" i="14" s="1"/>
  <c r="G99" i="14"/>
  <c r="G98" i="14"/>
  <c r="G97" i="14"/>
  <c r="G96" i="14"/>
  <c r="G95" i="14"/>
  <c r="G94" i="14"/>
  <c r="C94" i="14"/>
  <c r="G93" i="14"/>
  <c r="G100" i="14" s="1"/>
  <c r="C93" i="14"/>
  <c r="C100" i="14" s="1"/>
  <c r="D77" i="14"/>
  <c r="G87" i="14" s="1"/>
  <c r="G75" i="14"/>
  <c r="G73" i="14"/>
  <c r="G71" i="14"/>
  <c r="C71" i="14"/>
  <c r="G70" i="14"/>
  <c r="C70" i="14"/>
  <c r="C77" i="14" s="1"/>
  <c r="F63" i="14"/>
  <c r="F59" i="14"/>
  <c r="C58" i="14"/>
  <c r="F62" i="14" s="1"/>
  <c r="F56" i="14"/>
  <c r="D45" i="14"/>
  <c r="D290" i="14"/>
  <c r="D300" i="14"/>
  <c r="D293" i="14"/>
  <c r="D292" i="14"/>
  <c r="C290" i="14"/>
  <c r="F292" i="14"/>
  <c r="C293" i="14"/>
  <c r="C300" i="14"/>
  <c r="C292" i="14"/>
  <c r="F103" i="14" l="1"/>
  <c r="F98" i="14"/>
  <c r="F94" i="14"/>
  <c r="F110" i="14"/>
  <c r="F108" i="14"/>
  <c r="F104" i="14"/>
  <c r="F102" i="14"/>
  <c r="F99" i="14"/>
  <c r="F97" i="14"/>
  <c r="F95" i="14"/>
  <c r="F109" i="14"/>
  <c r="F101" i="14"/>
  <c r="F96" i="14"/>
  <c r="F93" i="14"/>
  <c r="F105" i="14"/>
  <c r="F152" i="15"/>
  <c r="F70" i="14"/>
  <c r="F81" i="14"/>
  <c r="F87" i="14"/>
  <c r="F82" i="14"/>
  <c r="F80" i="14"/>
  <c r="F78" i="14"/>
  <c r="F75" i="14"/>
  <c r="F73" i="14"/>
  <c r="F71" i="14"/>
  <c r="F86" i="14"/>
  <c r="F79" i="14"/>
  <c r="F74" i="14"/>
  <c r="F76" i="14"/>
  <c r="F72" i="14"/>
  <c r="F211" i="14"/>
  <c r="F53" i="14"/>
  <c r="F57" i="14"/>
  <c r="F60" i="14"/>
  <c r="F64" i="14"/>
  <c r="G72" i="14"/>
  <c r="G77" i="14" s="1"/>
  <c r="G74" i="14"/>
  <c r="G76" i="14"/>
  <c r="G79" i="14"/>
  <c r="G81" i="14"/>
  <c r="G86" i="14"/>
  <c r="G101" i="14"/>
  <c r="G103" i="14"/>
  <c r="G105" i="14"/>
  <c r="G112" i="14"/>
  <c r="G114" i="14"/>
  <c r="G116" i="14"/>
  <c r="G118" i="14"/>
  <c r="G120" i="14"/>
  <c r="G122" i="14"/>
  <c r="G124" i="14"/>
  <c r="G126" i="14"/>
  <c r="G128" i="14"/>
  <c r="G131" i="14"/>
  <c r="G133" i="14"/>
  <c r="G135" i="14"/>
  <c r="G140" i="14"/>
  <c r="G155" i="14" s="1"/>
  <c r="G142" i="14"/>
  <c r="G144" i="14"/>
  <c r="G146" i="14"/>
  <c r="G148" i="14"/>
  <c r="G150" i="14"/>
  <c r="G152" i="14"/>
  <c r="G154" i="14"/>
  <c r="G157" i="14"/>
  <c r="G159" i="14"/>
  <c r="G161" i="14"/>
  <c r="G164" i="14"/>
  <c r="G167" i="14" s="1"/>
  <c r="F177" i="14"/>
  <c r="F179" i="14" s="1"/>
  <c r="F180" i="14"/>
  <c r="F184" i="14"/>
  <c r="F193" i="14"/>
  <c r="F197" i="14"/>
  <c r="F201" i="14"/>
  <c r="F205" i="14"/>
  <c r="F212" i="14"/>
  <c r="G22" i="15"/>
  <c r="G24" i="15"/>
  <c r="G26" i="15"/>
  <c r="G28" i="15"/>
  <c r="G30" i="15"/>
  <c r="G32" i="15"/>
  <c r="G34" i="15"/>
  <c r="F150" i="15"/>
  <c r="F153" i="15"/>
  <c r="F157" i="15"/>
  <c r="G165" i="14"/>
  <c r="F204" i="14"/>
  <c r="F215" i="14"/>
  <c r="F54" i="14"/>
  <c r="F130" i="14"/>
  <c r="F132" i="14"/>
  <c r="F134" i="14"/>
  <c r="F156" i="14"/>
  <c r="F158" i="14"/>
  <c r="F160" i="14"/>
  <c r="F194" i="14"/>
  <c r="F198" i="14"/>
  <c r="F202" i="14"/>
  <c r="F206" i="14"/>
  <c r="F209" i="14"/>
  <c r="F213" i="14"/>
  <c r="F151" i="15"/>
  <c r="F154" i="15"/>
  <c r="F158" i="15"/>
  <c r="F200" i="14"/>
  <c r="F61" i="14"/>
  <c r="F55" i="14"/>
  <c r="G78" i="14"/>
  <c r="G80" i="14"/>
  <c r="G82" i="14"/>
  <c r="G130" i="14"/>
  <c r="G132" i="14"/>
  <c r="G134" i="14"/>
  <c r="G156" i="14"/>
  <c r="G158" i="14"/>
  <c r="G160" i="14"/>
  <c r="F182" i="14"/>
  <c r="F195" i="14"/>
  <c r="F199" i="14"/>
  <c r="F203" i="14"/>
  <c r="F210" i="14"/>
  <c r="F155" i="15"/>
  <c r="G37" i="15" l="1"/>
  <c r="G129" i="14"/>
  <c r="F208" i="14"/>
  <c r="F58" i="14"/>
  <c r="F100" i="14"/>
  <c r="F77" i="14"/>
  <c r="D350" i="13" l="1"/>
  <c r="C350" i="13"/>
  <c r="F355" i="13" s="1"/>
  <c r="F346" i="13"/>
  <c r="F342" i="13"/>
  <c r="D328" i="13"/>
  <c r="G324" i="13" s="1"/>
  <c r="C328" i="13"/>
  <c r="F333" i="13" s="1"/>
  <c r="F324" i="13"/>
  <c r="G320" i="13"/>
  <c r="F320" i="13"/>
  <c r="D315" i="13"/>
  <c r="C315" i="13"/>
  <c r="G313" i="13"/>
  <c r="F313" i="13"/>
  <c r="G311" i="13"/>
  <c r="F311" i="13"/>
  <c r="G309" i="13"/>
  <c r="F309" i="13"/>
  <c r="G307" i="13"/>
  <c r="F307" i="13"/>
  <c r="G305" i="13"/>
  <c r="F305" i="13"/>
  <c r="G303" i="13"/>
  <c r="F303" i="13"/>
  <c r="G301" i="13"/>
  <c r="F301" i="13"/>
  <c r="G299" i="13"/>
  <c r="F299" i="13"/>
  <c r="G297" i="13"/>
  <c r="F297" i="13"/>
  <c r="G295" i="13"/>
  <c r="F295" i="13"/>
  <c r="G293" i="13"/>
  <c r="F293" i="13"/>
  <c r="G291" i="13"/>
  <c r="F291" i="13"/>
  <c r="D288" i="13"/>
  <c r="C288" i="13" s="1"/>
  <c r="C264" i="13"/>
  <c r="G255" i="13"/>
  <c r="F254" i="13"/>
  <c r="G253" i="13"/>
  <c r="F252" i="13"/>
  <c r="G251" i="13"/>
  <c r="F250" i="13"/>
  <c r="D249" i="13"/>
  <c r="G254" i="13" s="1"/>
  <c r="C249" i="13"/>
  <c r="G248" i="13"/>
  <c r="G247" i="13"/>
  <c r="F247" i="13"/>
  <c r="G246" i="13"/>
  <c r="G245" i="13"/>
  <c r="F245" i="13"/>
  <c r="G244" i="13"/>
  <c r="G243" i="13"/>
  <c r="F243" i="13"/>
  <c r="G242" i="13"/>
  <c r="G249" i="13" s="1"/>
  <c r="G241" i="13"/>
  <c r="F241" i="13"/>
  <c r="G233" i="13"/>
  <c r="F232" i="13"/>
  <c r="G231" i="13"/>
  <c r="G229" i="13"/>
  <c r="F228" i="13"/>
  <c r="D227" i="13"/>
  <c r="G232" i="13" s="1"/>
  <c r="C227" i="13"/>
  <c r="G226" i="13"/>
  <c r="G225" i="13"/>
  <c r="G224" i="13"/>
  <c r="G223" i="13"/>
  <c r="F223" i="13"/>
  <c r="G222" i="13"/>
  <c r="G221" i="13"/>
  <c r="F221" i="13"/>
  <c r="G220" i="13"/>
  <c r="G227" i="13" s="1"/>
  <c r="G219" i="13"/>
  <c r="F219" i="13"/>
  <c r="D214" i="13"/>
  <c r="C214" i="13"/>
  <c r="G213" i="13"/>
  <c r="G212" i="13"/>
  <c r="F212" i="13"/>
  <c r="G211" i="13"/>
  <c r="G210" i="13"/>
  <c r="F210" i="13"/>
  <c r="G209" i="13"/>
  <c r="G208" i="13"/>
  <c r="F208" i="13"/>
  <c r="G207" i="13"/>
  <c r="G206" i="13"/>
  <c r="F206" i="13"/>
  <c r="G205" i="13"/>
  <c r="G204" i="13"/>
  <c r="F204" i="13"/>
  <c r="G203" i="13"/>
  <c r="G202" i="13"/>
  <c r="F202" i="13"/>
  <c r="G201" i="13"/>
  <c r="G200" i="13"/>
  <c r="F200" i="13"/>
  <c r="G199" i="13"/>
  <c r="G198" i="13"/>
  <c r="F198" i="13"/>
  <c r="G197" i="13"/>
  <c r="G196" i="13"/>
  <c r="F196" i="13"/>
  <c r="G195" i="13"/>
  <c r="G194" i="13"/>
  <c r="F194" i="13"/>
  <c r="G193" i="13"/>
  <c r="G192" i="13"/>
  <c r="F192" i="13"/>
  <c r="G191" i="13"/>
  <c r="G214" i="13" s="1"/>
  <c r="G190" i="13"/>
  <c r="F190" i="13"/>
  <c r="D187" i="13"/>
  <c r="C187" i="13" s="1"/>
  <c r="F161" i="13"/>
  <c r="F151" i="13"/>
  <c r="F77" i="13"/>
  <c r="D77" i="13"/>
  <c r="C77" i="13"/>
  <c r="F73" i="13"/>
  <c r="D73" i="13"/>
  <c r="C73" i="13"/>
  <c r="F44" i="13"/>
  <c r="D44" i="13"/>
  <c r="C44" i="13"/>
  <c r="F25" i="13"/>
  <c r="F24" i="13"/>
  <c r="F23" i="13"/>
  <c r="F21" i="13"/>
  <c r="F20" i="13"/>
  <c r="F19" i="13"/>
  <c r="F17" i="13"/>
  <c r="F16" i="13"/>
  <c r="C15" i="13"/>
  <c r="F26" i="13" s="1"/>
  <c r="F14" i="13"/>
  <c r="F13" i="13"/>
  <c r="F12" i="13"/>
  <c r="F15" i="13" s="1"/>
  <c r="C299" i="12"/>
  <c r="C298" i="12"/>
  <c r="C297" i="12"/>
  <c r="C296" i="12"/>
  <c r="C295" i="12"/>
  <c r="C294" i="12"/>
  <c r="C291" i="12"/>
  <c r="C289" i="12"/>
  <c r="C288" i="12"/>
  <c r="G227" i="12"/>
  <c r="F227" i="12"/>
  <c r="G226" i="12"/>
  <c r="F226" i="12"/>
  <c r="G225" i="12"/>
  <c r="F225" i="12"/>
  <c r="G224" i="12"/>
  <c r="F224" i="12"/>
  <c r="G223" i="12"/>
  <c r="F223" i="12"/>
  <c r="G222" i="12"/>
  <c r="F222" i="12"/>
  <c r="G221" i="12"/>
  <c r="F221" i="12"/>
  <c r="C220" i="12"/>
  <c r="G219" i="12"/>
  <c r="F219" i="12"/>
  <c r="G218" i="12"/>
  <c r="F218" i="12"/>
  <c r="F220" i="12" s="1"/>
  <c r="G217" i="12"/>
  <c r="G220" i="12" s="1"/>
  <c r="F217" i="12"/>
  <c r="F214" i="12"/>
  <c r="F213" i="12"/>
  <c r="F210" i="12"/>
  <c r="F209" i="12"/>
  <c r="C208" i="12"/>
  <c r="F212" i="12" s="1"/>
  <c r="C207" i="12"/>
  <c r="F206" i="12"/>
  <c r="F204" i="12"/>
  <c r="F203" i="12"/>
  <c r="F202" i="12"/>
  <c r="F200" i="12"/>
  <c r="F199" i="12"/>
  <c r="F198" i="12"/>
  <c r="F196" i="12"/>
  <c r="F195" i="12"/>
  <c r="F194" i="12"/>
  <c r="C179" i="12"/>
  <c r="F186" i="12" s="1"/>
  <c r="C167" i="12"/>
  <c r="F166" i="12" s="1"/>
  <c r="D165" i="12"/>
  <c r="D167" i="12" s="1"/>
  <c r="F164" i="12"/>
  <c r="F161" i="12"/>
  <c r="F160" i="12"/>
  <c r="F158" i="12"/>
  <c r="F157" i="12"/>
  <c r="F156" i="12"/>
  <c r="D155" i="12"/>
  <c r="G151" i="12" s="1"/>
  <c r="C155" i="12"/>
  <c r="F162" i="12" s="1"/>
  <c r="F154" i="12"/>
  <c r="F153" i="12"/>
  <c r="F152" i="12"/>
  <c r="F151" i="12"/>
  <c r="F150" i="12"/>
  <c r="F149" i="12"/>
  <c r="F148" i="12"/>
  <c r="G147" i="12"/>
  <c r="F147" i="12"/>
  <c r="F146" i="12"/>
  <c r="G145" i="12"/>
  <c r="F145" i="12"/>
  <c r="F144" i="12"/>
  <c r="G143" i="12"/>
  <c r="F143" i="12"/>
  <c r="F142" i="12"/>
  <c r="G141" i="12"/>
  <c r="F141" i="12"/>
  <c r="F140" i="12"/>
  <c r="G139" i="12"/>
  <c r="F139" i="12"/>
  <c r="F138" i="12"/>
  <c r="F155" i="12" s="1"/>
  <c r="F135" i="12"/>
  <c r="F133" i="12"/>
  <c r="F131" i="12"/>
  <c r="D129" i="12"/>
  <c r="G135" i="12" s="1"/>
  <c r="C129" i="12"/>
  <c r="F136" i="12" s="1"/>
  <c r="F128" i="12"/>
  <c r="F127" i="12"/>
  <c r="F126" i="12"/>
  <c r="F125" i="12"/>
  <c r="F124" i="12"/>
  <c r="F123" i="12"/>
  <c r="F122" i="12"/>
  <c r="F121" i="12"/>
  <c r="F120" i="12"/>
  <c r="F119" i="12"/>
  <c r="F118" i="12"/>
  <c r="F117" i="12"/>
  <c r="F116" i="12"/>
  <c r="F115" i="12"/>
  <c r="F114" i="12"/>
  <c r="F113" i="12"/>
  <c r="F112" i="12"/>
  <c r="F129" i="12" s="1"/>
  <c r="G110" i="12"/>
  <c r="G108" i="12"/>
  <c r="G104" i="12"/>
  <c r="G102" i="12"/>
  <c r="D100" i="12"/>
  <c r="G93" i="12" s="1"/>
  <c r="G99" i="12"/>
  <c r="G97" i="12"/>
  <c r="G96" i="12"/>
  <c r="G95" i="12"/>
  <c r="G94" i="12"/>
  <c r="C94" i="12"/>
  <c r="C93" i="12"/>
  <c r="C100" i="12" s="1"/>
  <c r="D77" i="12"/>
  <c r="G86" i="12" s="1"/>
  <c r="C71" i="12"/>
  <c r="C70" i="12"/>
  <c r="C77" i="12" s="1"/>
  <c r="F64" i="12"/>
  <c r="F63" i="12"/>
  <c r="F62" i="12"/>
  <c r="F60" i="12"/>
  <c r="F59" i="12"/>
  <c r="C58" i="12"/>
  <c r="F61" i="12" s="1"/>
  <c r="F57" i="12"/>
  <c r="F56" i="12"/>
  <c r="F55" i="12"/>
  <c r="F58" i="12" s="1"/>
  <c r="F54" i="12"/>
  <c r="F53" i="12"/>
  <c r="D45" i="12"/>
  <c r="C300" i="12"/>
  <c r="D290" i="12"/>
  <c r="D300" i="12"/>
  <c r="C293" i="12"/>
  <c r="D293" i="12"/>
  <c r="F292" i="12"/>
  <c r="C292" i="12"/>
  <c r="C290" i="12"/>
  <c r="D292" i="12"/>
  <c r="F110" i="12" l="1"/>
  <c r="F108" i="12"/>
  <c r="F104" i="12"/>
  <c r="F102" i="12"/>
  <c r="F99" i="12"/>
  <c r="F97" i="12"/>
  <c r="F95" i="12"/>
  <c r="F93" i="12"/>
  <c r="F109" i="12"/>
  <c r="F105" i="12"/>
  <c r="F101" i="12"/>
  <c r="F98" i="12"/>
  <c r="F96" i="12"/>
  <c r="F94" i="12"/>
  <c r="F103" i="12"/>
  <c r="G164" i="12"/>
  <c r="G166" i="12"/>
  <c r="G165" i="12"/>
  <c r="F87" i="12"/>
  <c r="F82" i="12"/>
  <c r="F80" i="12"/>
  <c r="F78" i="12"/>
  <c r="F75" i="12"/>
  <c r="F73" i="12"/>
  <c r="F71" i="12"/>
  <c r="F81" i="12"/>
  <c r="F86" i="12"/>
  <c r="F79" i="12"/>
  <c r="F76" i="12"/>
  <c r="F74" i="12"/>
  <c r="F72" i="12"/>
  <c r="F70" i="12"/>
  <c r="G71" i="12"/>
  <c r="G73" i="12"/>
  <c r="G75" i="12"/>
  <c r="G82" i="12"/>
  <c r="G113" i="12"/>
  <c r="G115" i="12"/>
  <c r="G117" i="12"/>
  <c r="G119" i="12"/>
  <c r="G121" i="12"/>
  <c r="G123" i="12"/>
  <c r="G125" i="12"/>
  <c r="G127" i="12"/>
  <c r="G130" i="12"/>
  <c r="G134" i="12"/>
  <c r="G162" i="12"/>
  <c r="G70" i="12"/>
  <c r="F174" i="12"/>
  <c r="G356" i="13"/>
  <c r="G354" i="13"/>
  <c r="G352" i="13"/>
  <c r="G349" i="13"/>
  <c r="G347" i="13"/>
  <c r="G345" i="13"/>
  <c r="G343" i="13"/>
  <c r="G76" i="12"/>
  <c r="G81" i="12"/>
  <c r="G98" i="12"/>
  <c r="G100" i="12" s="1"/>
  <c r="G109" i="12"/>
  <c r="G131" i="12"/>
  <c r="G133" i="12"/>
  <c r="G138" i="12"/>
  <c r="G146" i="12"/>
  <c r="F175" i="12"/>
  <c r="F233" i="13"/>
  <c r="F231" i="13"/>
  <c r="F229" i="13"/>
  <c r="F226" i="13"/>
  <c r="F227" i="13" s="1"/>
  <c r="F224" i="13"/>
  <c r="F222" i="13"/>
  <c r="F220" i="13"/>
  <c r="F314" i="13"/>
  <c r="F312" i="13"/>
  <c r="F310" i="13"/>
  <c r="F308" i="13"/>
  <c r="F306" i="13"/>
  <c r="F304" i="13"/>
  <c r="F302" i="13"/>
  <c r="F300" i="13"/>
  <c r="F298" i="13"/>
  <c r="F296" i="13"/>
  <c r="F294" i="13"/>
  <c r="F292" i="13"/>
  <c r="F315" i="13" s="1"/>
  <c r="F322" i="13"/>
  <c r="F326" i="13"/>
  <c r="F329" i="13"/>
  <c r="F344" i="13"/>
  <c r="F348" i="13"/>
  <c r="F351" i="13"/>
  <c r="G78" i="12"/>
  <c r="G80" i="12"/>
  <c r="G87" i="12"/>
  <c r="G132" i="12"/>
  <c r="G136" i="12"/>
  <c r="G161" i="12"/>
  <c r="G159" i="12"/>
  <c r="G157" i="12"/>
  <c r="G154" i="12"/>
  <c r="G152" i="12"/>
  <c r="G150" i="12"/>
  <c r="G148" i="12"/>
  <c r="F184" i="12"/>
  <c r="F180" i="12"/>
  <c r="F177" i="12"/>
  <c r="F183" i="12"/>
  <c r="F334" i="13"/>
  <c r="F332" i="13"/>
  <c r="F330" i="13"/>
  <c r="F327" i="13"/>
  <c r="F325" i="13"/>
  <c r="F328" i="13" s="1"/>
  <c r="F323" i="13"/>
  <c r="F321" i="13"/>
  <c r="F331" i="13"/>
  <c r="F356" i="13"/>
  <c r="F354" i="13"/>
  <c r="F352" i="13"/>
  <c r="F349" i="13"/>
  <c r="F350" i="13" s="1"/>
  <c r="F347" i="13"/>
  <c r="F345" i="13"/>
  <c r="F343" i="13"/>
  <c r="F353" i="13"/>
  <c r="G153" i="12"/>
  <c r="G160" i="12"/>
  <c r="F185" i="12"/>
  <c r="G334" i="13"/>
  <c r="G332" i="13"/>
  <c r="G330" i="13"/>
  <c r="G327" i="13"/>
  <c r="G328" i="13" s="1"/>
  <c r="G325" i="13"/>
  <c r="G323" i="13"/>
  <c r="G321" i="13"/>
  <c r="G331" i="13"/>
  <c r="G342" i="13"/>
  <c r="G346" i="13"/>
  <c r="G353" i="13"/>
  <c r="G72" i="12"/>
  <c r="G74" i="12"/>
  <c r="G79" i="12"/>
  <c r="G101" i="12"/>
  <c r="G103" i="12"/>
  <c r="G105" i="12"/>
  <c r="G112" i="12"/>
  <c r="G114" i="12"/>
  <c r="G116" i="12"/>
  <c r="G118" i="12"/>
  <c r="G120" i="12"/>
  <c r="G122" i="12"/>
  <c r="G124" i="12"/>
  <c r="G126" i="12"/>
  <c r="G128" i="12"/>
  <c r="G140" i="12"/>
  <c r="G142" i="12"/>
  <c r="G144" i="12"/>
  <c r="G158" i="12"/>
  <c r="F181" i="12"/>
  <c r="F130" i="12"/>
  <c r="F132" i="12"/>
  <c r="F134" i="12"/>
  <c r="G149" i="12"/>
  <c r="G156" i="12"/>
  <c r="F159" i="12"/>
  <c r="F165" i="12"/>
  <c r="F167" i="12" s="1"/>
  <c r="F178" i="12"/>
  <c r="F182" i="12"/>
  <c r="F187" i="12"/>
  <c r="F213" i="13"/>
  <c r="F211" i="13"/>
  <c r="F209" i="13"/>
  <c r="F207" i="13"/>
  <c r="F205" i="13"/>
  <c r="F203" i="13"/>
  <c r="F201" i="13"/>
  <c r="F199" i="13"/>
  <c r="F197" i="13"/>
  <c r="F195" i="13"/>
  <c r="F193" i="13"/>
  <c r="F191" i="13"/>
  <c r="F214" i="13" s="1"/>
  <c r="F225" i="13"/>
  <c r="F230" i="13"/>
  <c r="F255" i="13"/>
  <c r="F253" i="13"/>
  <c r="F251" i="13"/>
  <c r="F248" i="13"/>
  <c r="F246" i="13"/>
  <c r="F244" i="13"/>
  <c r="F242" i="13"/>
  <c r="F249" i="13" s="1"/>
  <c r="G314" i="13"/>
  <c r="G312" i="13"/>
  <c r="G310" i="13"/>
  <c r="G308" i="13"/>
  <c r="G306" i="13"/>
  <c r="G304" i="13"/>
  <c r="G302" i="13"/>
  <c r="G300" i="13"/>
  <c r="G298" i="13"/>
  <c r="G296" i="13"/>
  <c r="G294" i="13"/>
  <c r="G292" i="13"/>
  <c r="G315" i="13" s="1"/>
  <c r="G322" i="13"/>
  <c r="G326" i="13"/>
  <c r="G329" i="13"/>
  <c r="G333" i="13"/>
  <c r="G344" i="13"/>
  <c r="G348" i="13"/>
  <c r="G351" i="13"/>
  <c r="G355" i="13"/>
  <c r="F211" i="12"/>
  <c r="F215" i="12"/>
  <c r="G228" i="13"/>
  <c r="G230" i="13"/>
  <c r="G250" i="13"/>
  <c r="G252" i="13"/>
  <c r="F193" i="12"/>
  <c r="F208" i="12" s="1"/>
  <c r="F197" i="12"/>
  <c r="F201" i="12"/>
  <c r="F205" i="12"/>
  <c r="F18" i="13"/>
  <c r="F22" i="13"/>
  <c r="F179" i="12" l="1"/>
  <c r="G129" i="12"/>
  <c r="G350" i="13"/>
  <c r="G155" i="12"/>
  <c r="G77" i="12"/>
  <c r="F77" i="12"/>
  <c r="G167" i="12"/>
  <c r="F100" i="12"/>
</calcChain>
</file>

<file path=xl/comments1.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<sst xmlns="http://schemas.openxmlformats.org/spreadsheetml/2006/main" count="3154" uniqueCount="1631">
  <si>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</si>
  <si>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</si>
  <si>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</si>
  <si>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</si>
  <si>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</si>
  <si>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</si>
  <si>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</si>
  <si>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</si>
  <si>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</si>
  <si>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</si>
  <si>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</si>
  <si>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</si>
  <si>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</si>
  <si>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</si>
  <si>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</si>
  <si>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</si>
  <si>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</si>
  <si>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</si>
  <si>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</si>
  <si>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</si>
  <si>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</si>
  <si>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</si>
  <si>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</si>
  <si>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</si>
  <si>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</si>
  <si>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</si>
  <si>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</si>
  <si>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</si>
  <si>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</si>
  <si>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Residential</t>
  </si>
  <si>
    <t>Commercial</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</si>
  <si>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</si>
  <si>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</si>
  <si>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</si>
  <si>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</si>
  <si>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</si>
  <si>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</si>
  <si>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</si>
  <si>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</si>
  <si>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</si>
  <si>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</si>
  <si>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</si>
  <si>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</si>
  <si>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</si>
  <si>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</si>
  <si>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</si>
  <si>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</si>
  <si>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t>
  </si>
  <si>
    <t>Nettobarwert der Derivate in Deckung</t>
  </si>
  <si>
    <t>Währungspositionen (nominal)</t>
  </si>
  <si>
    <t>Pfandbriefe</t>
  </si>
  <si>
    <t>Deckungsmasse</t>
  </si>
  <si>
    <t>EUR</t>
  </si>
  <si>
    <t>AUD</t>
  </si>
  <si>
    <t>CAD</t>
  </si>
  <si>
    <t>CHF</t>
  </si>
  <si>
    <t>CZK</t>
  </si>
  <si>
    <t>DKK</t>
  </si>
  <si>
    <t>GBP</t>
  </si>
  <si>
    <t>HKD</t>
  </si>
  <si>
    <t>JPY</t>
  </si>
  <si>
    <t>NOK</t>
  </si>
  <si>
    <t>SEK</t>
  </si>
  <si>
    <t>USD</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</si>
  <si>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</si>
  <si>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</si>
  <si>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</si>
  <si>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</si>
  <si>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</si>
  <si>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</si>
  <si>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</si>
  <si>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</si>
  <si>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</si>
  <si>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</si>
  <si>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</si>
  <si>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</si>
  <si>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</si>
  <si>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</si>
  <si>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</si>
  <si>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</si>
  <si>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</si>
  <si>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</si>
  <si>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</si>
  <si>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</si>
  <si>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</si>
  <si>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</si>
  <si>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</si>
  <si>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WAL der Deckungsmasse</t>
  </si>
  <si>
    <t>WAL der ausstehenden Pfandbriefe</t>
  </si>
  <si>
    <t>Y/N/Not allowed</t>
  </si>
  <si>
    <t>Anzahl der Kredite</t>
  </si>
  <si>
    <t>Anzahl</t>
  </si>
  <si>
    <t xml:space="preserve">Y/N </t>
  </si>
  <si>
    <t>Ordentliche Deckung in Anleihen (Inhaber-und Namenspapiere)</t>
  </si>
  <si>
    <t>Ordentliche Deckung in Krediten (inkl. SSD)</t>
  </si>
  <si>
    <t>E</t>
  </si>
  <si>
    <t>nicht anwendbar*= Für deutsche Pfandbriefe nicht anwendbar bzw. nicht im Pfandbriefgesetz vorgesehen</t>
  </si>
  <si>
    <t>Number of borrowers</t>
  </si>
  <si>
    <t>Number of loans</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</si>
  <si>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</si>
  <si>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</si>
  <si>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</si>
  <si>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</si>
  <si>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</si>
  <si>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</si>
  <si>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</si>
  <si>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</si>
  <si>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</si>
  <si>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</si>
  <si>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</si>
  <si>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</si>
  <si>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</si>
  <si>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Germany</t>
  </si>
  <si>
    <t>G.1.1.2</t>
  </si>
  <si>
    <t>Issuer Name</t>
  </si>
  <si>
    <t>Münchener Hypothekenbank eG</t>
  </si>
  <si>
    <t>G.1.1.3</t>
  </si>
  <si>
    <t>Link to Issuer's Website</t>
  </si>
  <si>
    <t>www.muenchenerhyp.de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</si>
  <si>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</si>
  <si>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</si>
  <si>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</si>
  <si>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</si>
  <si>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</si>
  <si>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</si>
  <si>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</si>
  <si>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</si>
  <si>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</si>
  <si>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</si>
  <si>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</si>
  <si>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</si>
  <si>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</si>
  <si>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</si>
  <si>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</si>
  <si>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</si>
  <si>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</si>
  <si>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</si>
  <si>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</si>
  <si>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</si>
  <si>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</si>
  <si>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</si>
  <si>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</si>
  <si>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</si>
  <si>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</si>
  <si>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</si>
  <si>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</si>
  <si>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</si>
  <si>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</si>
  <si>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</si>
  <si>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</si>
  <si>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</si>
  <si>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</si>
  <si>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</si>
  <si>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</si>
  <si>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</si>
  <si>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</si>
  <si>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</si>
  <si>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</si>
  <si>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</si>
  <si>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</si>
  <si>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</si>
  <si>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</si>
  <si>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</si>
  <si>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</si>
  <si>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</si>
  <si>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</si>
  <si>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</si>
  <si>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</si>
  <si>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</si>
  <si>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</si>
  <si>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</si>
  <si>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</si>
  <si>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</si>
  <si>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</si>
  <si>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</si>
  <si>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</si>
  <si>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</si>
  <si>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</si>
  <si>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</si>
  <si>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</si>
  <si>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</si>
  <si>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</si>
  <si>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</si>
  <si>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</si>
  <si>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G.3.3.6</t>
  </si>
  <si>
    <t>Total</t>
  </si>
  <si>
    <t>OG.3.3.1</t>
  </si>
  <si>
    <t>o/w [If relevant, please specify]</t>
  </si>
  <si>
    <t>OG.3.3.2</t>
  </si>
  <si>
    <t>OG.3.3.3</t>
  </si>
  <si>
    <t>OG.3.3.4</t>
  </si>
  <si>
    <t>OG.3.3.5</t>
  </si>
  <si>
    <t>OG.3.3.6</t>
  </si>
  <si>
    <t>4. Cover Pool Amortisation Profile</t>
  </si>
  <si>
    <t>% Total Contractual</t>
  </si>
  <si>
    <t>G.3.4.1</t>
  </si>
  <si>
    <t>Weighted Average life (in years)</t>
  </si>
  <si>
    <t>G.3.4.2</t>
  </si>
  <si>
    <t>Residual Life (mn)</t>
  </si>
  <si>
    <t>By buckets:</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</si>
  <si>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</si>
  <si>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</si>
  <si>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</si>
  <si>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</si>
  <si>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</si>
  <si>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</si>
  <si>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</si>
  <si>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</si>
  <si>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</si>
  <si>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</si>
  <si>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</si>
  <si>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</si>
  <si>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</si>
  <si>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</si>
  <si>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</si>
  <si>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</si>
  <si>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</si>
  <si>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</si>
  <si>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</si>
  <si>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</si>
  <si>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</si>
  <si>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</si>
  <si>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</si>
  <si>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</si>
  <si>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</si>
  <si>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</si>
  <si>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</si>
  <si>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</si>
  <si>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</si>
  <si>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</si>
  <si>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</si>
  <si>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</si>
  <si>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</si>
  <si>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</si>
  <si>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</si>
  <si>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</si>
  <si>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</si>
  <si>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</si>
  <si>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</si>
  <si>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</si>
  <si>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</si>
  <si>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</si>
  <si>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</si>
  <si>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</si>
  <si>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</si>
  <si>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</si>
  <si>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</si>
  <si>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</si>
  <si>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</si>
  <si>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</si>
  <si>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</si>
  <si>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</si>
  <si>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</si>
  <si>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</si>
  <si>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</si>
  <si>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</si>
  <si>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ND3</t>
  </si>
  <si>
    <t>G.3.6.2</t>
  </si>
  <si>
    <t>G.3.6.3</t>
  </si>
  <si>
    <t>G.3.6.4</t>
  </si>
  <si>
    <t>G.3.6.5</t>
  </si>
  <si>
    <t>G.3.6.6</t>
  </si>
  <si>
    <t>G.3.6.7</t>
  </si>
  <si>
    <t>G.3.6.8</t>
  </si>
  <si>
    <t>BRL</t>
  </si>
  <si>
    <t>G.3.6.9</t>
  </si>
  <si>
    <t>G.3.6.10</t>
  </si>
  <si>
    <t>G.3.6.11</t>
  </si>
  <si>
    <t>G.3.6.12</t>
  </si>
  <si>
    <t>KRW</t>
  </si>
  <si>
    <t>G.3.6.13</t>
  </si>
  <si>
    <t>G.3.6.14</t>
  </si>
  <si>
    <t>SGD</t>
  </si>
  <si>
    <t>G.3.6.15</t>
  </si>
  <si>
    <t>G.3.6.16</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</si>
  <si>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</si>
  <si>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</si>
  <si>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</si>
  <si>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</si>
  <si>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</si>
  <si>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</si>
  <si>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</si>
  <si>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</si>
  <si>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</si>
  <si>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</si>
  <si>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</si>
  <si>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</si>
  <si>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</si>
  <si>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</si>
  <si>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</si>
  <si>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</si>
  <si>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</si>
  <si>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</si>
  <si>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</si>
  <si>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</si>
  <si>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</si>
  <si>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</si>
  <si>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</si>
  <si>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</si>
  <si>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</si>
  <si>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</si>
  <si>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</si>
  <si>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</si>
  <si>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</si>
  <si>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</si>
  <si>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</si>
  <si>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</si>
  <si>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</si>
  <si>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</si>
  <si>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</si>
  <si>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</si>
  <si>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</si>
  <si>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</si>
  <si>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</si>
  <si>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</si>
  <si>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</si>
  <si>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</si>
  <si>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</si>
  <si>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</si>
  <si>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</si>
  <si>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</si>
  <si>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</si>
  <si>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</si>
  <si>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</si>
  <si>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</si>
  <si>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</si>
  <si>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</si>
  <si>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</si>
  <si>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</si>
  <si>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</si>
  <si>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</si>
  <si>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</si>
  <si>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</si>
  <si>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</si>
  <si>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</si>
  <si>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</si>
  <si>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</si>
  <si>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</si>
  <si>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</si>
  <si>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</si>
  <si>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</si>
  <si>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</si>
  <si>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</si>
  <si>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</si>
  <si>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</si>
  <si>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</si>
  <si>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</si>
  <si>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</si>
  <si>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</si>
  <si>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</si>
  <si>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</si>
  <si>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</si>
  <si>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</si>
  <si>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</si>
  <si>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</si>
  <si>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</si>
  <si>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</si>
  <si>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</si>
  <si>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</si>
  <si>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</si>
  <si>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</si>
  <si>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</si>
  <si>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</si>
  <si>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</si>
  <si>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</si>
  <si>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</si>
  <si>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</si>
  <si>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</si>
  <si>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</si>
  <si>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</si>
  <si>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</si>
  <si>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</si>
  <si>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</si>
  <si>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</si>
  <si>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</si>
  <si>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</si>
  <si>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</si>
  <si>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</si>
  <si>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</si>
  <si>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</si>
  <si>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</si>
  <si>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</si>
  <si>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</si>
  <si>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</si>
  <si>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</si>
  <si>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</si>
  <si>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</si>
  <si>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</si>
  <si>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</si>
  <si>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</si>
  <si>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</si>
  <si>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</si>
  <si>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</si>
  <si>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</si>
  <si>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</si>
  <si>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</si>
  <si>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</si>
  <si>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</si>
  <si>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</si>
  <si>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</si>
  <si>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</si>
  <si>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</si>
  <si>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</si>
  <si>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</si>
  <si>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</si>
  <si>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</si>
  <si>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</si>
  <si>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</si>
  <si>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</si>
  <si>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</si>
  <si>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</si>
  <si>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</si>
  <si>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</si>
  <si>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</si>
  <si>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</si>
  <si>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</si>
  <si>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</si>
  <si>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</si>
  <si>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</si>
  <si>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</si>
  <si>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</si>
  <si>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</si>
  <si>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</si>
  <si>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</si>
  <si>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</si>
  <si>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</si>
  <si>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</si>
  <si>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</si>
  <si>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</si>
  <si>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</si>
  <si>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</si>
  <si>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</si>
  <si>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</si>
  <si>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</si>
  <si>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</si>
  <si>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</si>
  <si>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</si>
  <si>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</si>
  <si>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</si>
  <si>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</si>
  <si>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</si>
  <si>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</si>
  <si>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</si>
  <si>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</si>
  <si>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</si>
  <si>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</si>
  <si>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</si>
  <si>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</si>
  <si>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</si>
  <si>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</si>
  <si>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</si>
  <si>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</si>
  <si>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</si>
  <si>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</si>
  <si>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</si>
  <si>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</si>
  <si>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</si>
  <si>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</si>
  <si>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</si>
  <si>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</si>
  <si>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</si>
  <si>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</si>
  <si>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</si>
  <si>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</si>
  <si>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</si>
  <si>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</si>
  <si>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</si>
  <si>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</si>
  <si>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</si>
  <si>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</si>
  <si>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</si>
  <si>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</si>
  <si>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</si>
  <si>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</si>
  <si>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</si>
  <si>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</si>
  <si>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</si>
  <si>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</si>
  <si>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</si>
  <si>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</si>
  <si>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</si>
  <si>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</si>
  <si>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</si>
  <si>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</si>
  <si>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</si>
  <si>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</si>
  <si>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</si>
  <si>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</si>
  <si>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</si>
  <si>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</si>
  <si>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</si>
  <si>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</si>
  <si>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</si>
  <si>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</si>
  <si>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</si>
  <si>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</si>
  <si>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</si>
  <si>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</si>
  <si>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</si>
  <si>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</si>
  <si>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</si>
  <si>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</si>
  <si>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</si>
  <si>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</si>
  <si>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</si>
  <si>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</si>
  <si>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</si>
  <si>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</si>
  <si>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</si>
  <si>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</si>
  <si>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</si>
  <si>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</si>
  <si>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</si>
  <si>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</si>
  <si>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</si>
  <si>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</si>
  <si>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</si>
  <si>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</si>
  <si>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</si>
  <si>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</si>
  <si>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</si>
  <si>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</si>
  <si>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</si>
  <si>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</si>
  <si>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</si>
  <si>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</si>
  <si>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</si>
  <si>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</si>
  <si>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</si>
  <si>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</si>
  <si>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</si>
  <si>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</si>
  <si>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</si>
  <si>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</si>
  <si>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</si>
  <si>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</si>
  <si>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</si>
  <si>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</si>
  <si>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</si>
  <si>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</si>
  <si>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</si>
  <si>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</si>
  <si>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</si>
  <si>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</si>
  <si>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</si>
  <si>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</si>
  <si>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</si>
  <si>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</si>
  <si>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</si>
  <si>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</si>
  <si>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</si>
  <si>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</si>
  <si>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</si>
  <si>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</si>
  <si>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</si>
  <si>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</si>
  <si>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</si>
  <si>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</si>
  <si>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</si>
  <si>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</si>
  <si>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</si>
  <si>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</si>
  <si>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</si>
  <si>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</si>
  <si>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</si>
  <si>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</si>
  <si>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</si>
  <si>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Total Extended Maturity</t>
  </si>
  <si>
    <t>B1. Harmonised Transparency Template - Mortgage Assets</t>
  </si>
  <si>
    <t>CONTENT OF TAB B1</t>
  </si>
  <si>
    <t>7. Mortgage Assets</t>
  </si>
  <si>
    <t>7.A Residential Cover Pool</t>
  </si>
  <si>
    <t>7.B Commercial Cover Pool</t>
  </si>
  <si>
    <t>1. Property Type Information</t>
  </si>
  <si>
    <t>% Total Mortgages</t>
  </si>
  <si>
    <t>M.7.1.1</t>
  </si>
  <si>
    <t>M.7.1.2</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</si>
  <si>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</si>
  <si>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</si>
  <si>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</si>
  <si>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</si>
  <si>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</si>
  <si>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</si>
  <si>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</si>
  <si>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</si>
  <si>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</si>
  <si>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</si>
  <si>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</si>
  <si>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</si>
  <si>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</si>
  <si>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</si>
  <si>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</si>
  <si>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</si>
  <si>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</si>
  <si>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</si>
  <si>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</si>
  <si>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</si>
  <si>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</si>
  <si>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</si>
  <si>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</si>
  <si>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</si>
  <si>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</si>
  <si>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</si>
  <si>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</si>
  <si>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</si>
  <si>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</si>
  <si>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</si>
  <si>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</si>
  <si>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</si>
  <si>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</si>
  <si>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</si>
  <si>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</si>
  <si>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</si>
  <si>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</si>
  <si>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</si>
  <si>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</si>
  <si>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</si>
  <si>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</si>
  <si>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</si>
  <si>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</si>
  <si>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</si>
  <si>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</si>
  <si>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</si>
  <si>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</si>
  <si>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</si>
  <si>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</si>
  <si>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ND2</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</si>
  <si>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</si>
  <si>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</si>
  <si>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</si>
  <si>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</si>
  <si>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</si>
  <si>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</si>
  <si>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</si>
  <si>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</si>
  <si>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</si>
  <si>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</si>
  <si>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</si>
  <si>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</si>
  <si>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</si>
  <si>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</si>
  <si>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</si>
  <si>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</si>
  <si>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</si>
  <si>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</si>
  <si>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</si>
  <si>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</si>
  <si>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</si>
  <si>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</si>
  <si>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</si>
  <si>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</si>
  <si>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</si>
  <si>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</si>
  <si>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</si>
  <si>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</si>
  <si>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</si>
  <si>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</si>
  <si>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</si>
  <si>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</si>
  <si>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</si>
  <si>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</si>
  <si>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</si>
  <si>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</si>
  <si>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</si>
  <si>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</si>
  <si>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</si>
  <si>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</si>
  <si>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</si>
  <si>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</si>
  <si>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</si>
  <si>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</si>
  <si>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</si>
  <si>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</si>
  <si>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</si>
  <si>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</si>
  <si>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</si>
  <si>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</si>
  <si>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</si>
  <si>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</si>
  <si>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</si>
  <si>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</si>
  <si>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</si>
  <si>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</si>
  <si>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</si>
  <si>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</si>
  <si>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</si>
  <si>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</si>
  <si>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</si>
  <si>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</si>
  <si>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</si>
  <si>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</si>
  <si>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</si>
  <si>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</si>
  <si>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</si>
  <si>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</si>
  <si>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</si>
  <si>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</si>
  <si>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</si>
  <si>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</si>
  <si>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</si>
  <si>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</si>
  <si>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</si>
  <si>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</si>
  <si>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</si>
  <si>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</si>
  <si>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</si>
  <si>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</si>
  <si>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</si>
  <si>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</si>
  <si>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</si>
  <si>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</si>
  <si>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</si>
  <si>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</si>
  <si>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</si>
  <si>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</si>
  <si>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</si>
  <si>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</si>
  <si>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</si>
  <si>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</si>
  <si>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</si>
  <si>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</si>
  <si>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</si>
  <si>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</si>
  <si>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</si>
  <si>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</si>
  <si>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</si>
  <si>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</si>
  <si>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</si>
  <si>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</si>
  <si>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</si>
  <si>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</si>
  <si>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</si>
  <si>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</si>
  <si>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</si>
  <si>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</si>
  <si>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</si>
  <si>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</si>
  <si>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</si>
  <si>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</si>
  <si>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</si>
  <si>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</si>
  <si>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</si>
  <si>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</si>
  <si>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</si>
  <si>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</si>
  <si>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</si>
  <si>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</si>
  <si>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</si>
  <si>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</si>
  <si>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</si>
  <si>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</si>
  <si>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</si>
  <si>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</si>
  <si>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</si>
  <si>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</si>
  <si>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</si>
  <si>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</si>
  <si>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</si>
  <si>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</si>
  <si>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</si>
  <si>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</si>
  <si>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</si>
  <si>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</si>
  <si>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</si>
  <si>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</si>
  <si>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</si>
  <si>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</si>
  <si>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</si>
  <si>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</si>
  <si>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</si>
  <si>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</si>
  <si>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</si>
  <si>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</si>
  <si>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</si>
  <si>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</si>
  <si>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</si>
  <si>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</si>
  <si>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</si>
  <si>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</si>
  <si>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</si>
  <si>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</si>
  <si>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</si>
  <si>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</si>
  <si>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</si>
  <si>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</si>
  <si>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</si>
  <si>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</si>
  <si>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</si>
  <si>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</si>
  <si>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</si>
  <si>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</si>
  <si>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</si>
  <si>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</si>
  <si>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</si>
  <si>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</si>
  <si>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</si>
  <si>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</si>
  <si>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</si>
  <si>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</si>
  <si>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</si>
  <si>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</si>
  <si>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</si>
  <si>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</si>
  <si>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</si>
  <si>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</si>
  <si>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</si>
  <si>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</si>
  <si>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</si>
  <si>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</si>
  <si>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</si>
  <si>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</si>
  <si>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</si>
  <si>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</si>
  <si>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</si>
  <si>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</si>
  <si>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</si>
  <si>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</si>
  <si>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</si>
  <si>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</si>
  <si>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</si>
  <si>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</si>
  <si>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</si>
  <si>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</si>
  <si>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</si>
  <si>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</si>
  <si>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</si>
  <si>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</si>
  <si>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</si>
  <si>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</si>
  <si>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</si>
  <si>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</si>
  <si>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</si>
  <si>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</si>
  <si>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</si>
  <si>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</si>
  <si>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</si>
  <si>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</si>
  <si>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</si>
  <si>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</si>
  <si>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</si>
  <si>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</si>
  <si>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</si>
  <si>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</si>
  <si>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</si>
  <si>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</si>
  <si>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</si>
  <si>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</si>
  <si>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</si>
  <si>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</si>
  <si>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</si>
  <si>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</si>
  <si>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</si>
  <si>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</si>
  <si>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</si>
  <si>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</si>
  <si>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</si>
  <si>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</si>
  <si>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</si>
  <si>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</si>
  <si>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</si>
  <si>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</si>
  <si>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</si>
  <si>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</si>
  <si>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</si>
  <si>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</si>
  <si>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</si>
  <si>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</si>
  <si>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</si>
  <si>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</si>
  <si>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</si>
  <si>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</si>
  <si>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</si>
  <si>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</si>
  <si>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</si>
  <si>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</si>
  <si>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</si>
  <si>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</si>
  <si>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</si>
  <si>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</si>
  <si>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</si>
  <si>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</si>
  <si>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</si>
  <si>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</si>
  <si>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</si>
  <si>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</si>
  <si>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</si>
  <si>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</si>
  <si>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</si>
  <si>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</si>
  <si>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</si>
  <si>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</si>
  <si>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</si>
  <si>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</si>
  <si>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</si>
  <si>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</si>
  <si>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</si>
  <si>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</si>
  <si>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</si>
  <si>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</si>
  <si>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</si>
  <si>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</si>
  <si>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</si>
  <si>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</si>
  <si>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</si>
  <si>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</si>
  <si>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</si>
  <si>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</si>
  <si>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</si>
  <si>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</si>
  <si>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</si>
  <si>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</si>
  <si>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</si>
  <si>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</si>
  <si>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</si>
  <si>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</si>
  <si>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</si>
  <si>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</si>
  <si>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</si>
  <si>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</si>
  <si>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</si>
  <si>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</si>
  <si>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</si>
  <si>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</si>
  <si>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</si>
  <si>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</si>
  <si>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</si>
  <si>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</si>
  <si>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</si>
  <si>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</si>
  <si>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</si>
  <si>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</si>
  <si>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</si>
  <si>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</si>
  <si>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</si>
  <si>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</si>
  <si>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</si>
  <si>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</si>
  <si>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</si>
  <si>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</si>
  <si>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</si>
  <si>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</si>
  <si>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</si>
  <si>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</si>
  <si>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</si>
  <si>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</si>
  <si>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</si>
  <si>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</si>
  <si>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</si>
  <si>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</si>
  <si>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</si>
  <si>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</si>
  <si>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</si>
  <si>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</si>
  <si>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</si>
  <si>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</si>
  <si>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</si>
  <si>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</si>
  <si>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</si>
  <si>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</si>
  <si>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</si>
  <si>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</si>
  <si>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</si>
  <si>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</si>
  <si>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</si>
  <si>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</si>
  <si>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</si>
  <si>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</si>
  <si>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</si>
  <si>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</si>
  <si>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</si>
  <si>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</si>
  <si>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</si>
  <si>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</si>
  <si>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</si>
  <si>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</si>
  <si>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</si>
  <si>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</si>
  <si>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</si>
  <si>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</si>
  <si>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</si>
  <si>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</si>
  <si>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</si>
  <si>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</si>
  <si>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</si>
  <si>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</si>
  <si>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</si>
  <si>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</si>
  <si>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</si>
  <si>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</si>
  <si>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</si>
  <si>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</si>
  <si>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</si>
  <si>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</si>
  <si>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</si>
  <si>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</si>
  <si>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</si>
  <si>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</si>
  <si>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</si>
  <si>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</si>
  <si>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</si>
  <si>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</si>
  <si>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</si>
  <si>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</si>
  <si>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</si>
  <si>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</si>
  <si>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</si>
  <si>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</si>
  <si>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</si>
  <si>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</si>
  <si>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</si>
  <si>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</si>
  <si>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</si>
  <si>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</si>
  <si>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</si>
  <si>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</si>
  <si>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</si>
  <si>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</si>
  <si>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</si>
  <si>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</si>
  <si>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</si>
  <si>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</si>
  <si>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</si>
  <si>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</si>
  <si>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</si>
  <si>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</si>
  <si>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</si>
  <si>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</si>
  <si>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</si>
  <si>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</si>
  <si>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</si>
  <si>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</si>
  <si>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</si>
  <si>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</si>
  <si>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</si>
  <si>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</si>
  <si>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</si>
  <si>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</si>
  <si>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</si>
  <si>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</si>
  <si>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</si>
  <si>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</si>
  <si>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</si>
  <si>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</si>
  <si>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</si>
  <si>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</si>
  <si>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</si>
  <si>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</si>
  <si>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</si>
  <si>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</si>
  <si>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</si>
  <si>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</si>
  <si>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By buckets (mn):</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</si>
  <si>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</si>
  <si>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</si>
  <si>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</si>
  <si>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</si>
  <si>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</si>
  <si>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</si>
  <si>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</si>
  <si>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</si>
  <si>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</si>
  <si>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</si>
  <si>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</si>
  <si>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</si>
  <si>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</si>
  <si>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</si>
  <si>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</si>
  <si>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</si>
  <si>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</si>
  <si>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</si>
  <si>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</si>
  <si>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</si>
  <si>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</si>
  <si>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</si>
  <si>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</si>
  <si>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</si>
  <si>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</si>
  <si>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</si>
  <si>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</si>
  <si>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</si>
  <si>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</si>
  <si>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</si>
  <si>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</si>
  <si>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</si>
  <si>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</si>
  <si>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</si>
  <si>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Belgium</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</si>
  <si>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</si>
  <si>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</si>
  <si>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</si>
  <si>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</si>
  <si>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</si>
  <si>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</si>
  <si>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</si>
  <si>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</si>
  <si>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</si>
  <si>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</si>
  <si>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</si>
  <si>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</si>
  <si>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</si>
  <si>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</si>
  <si>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</si>
  <si>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</si>
  <si>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</si>
  <si>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</si>
  <si>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</si>
  <si>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</si>
  <si>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</si>
  <si>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</si>
  <si>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</si>
  <si>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</si>
  <si>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</si>
  <si>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</si>
  <si>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</si>
  <si>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</si>
  <si>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</si>
  <si>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</si>
  <si>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</si>
  <si>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</si>
  <si>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</si>
  <si>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</si>
  <si>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</si>
  <si>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</si>
  <si>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</si>
  <si>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</si>
  <si>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</si>
  <si>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</si>
  <si>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</si>
  <si>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</si>
  <si>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</si>
  <si>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</si>
  <si>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</si>
  <si>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</si>
  <si>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</si>
  <si>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</si>
  <si>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</si>
  <si>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</si>
  <si>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</si>
  <si>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</si>
  <si>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</si>
  <si>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</si>
  <si>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</si>
  <si>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</si>
  <si>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</si>
  <si>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</si>
  <si>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</si>
  <si>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</si>
  <si>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</si>
  <si>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</si>
  <si>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</si>
  <si>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</si>
  <si>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</si>
  <si>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</si>
  <si>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</si>
  <si>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</si>
  <si>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</si>
  <si>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</si>
  <si>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</si>
  <si>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</si>
  <si>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</si>
  <si>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</si>
  <si>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</si>
  <si>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</si>
  <si>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</si>
  <si>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</si>
  <si>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</si>
  <si>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</si>
  <si>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</si>
  <si>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</si>
  <si>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</si>
  <si>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</si>
  <si>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</si>
  <si>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</si>
  <si>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</si>
  <si>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</si>
  <si>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</si>
  <si>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</si>
  <si>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</si>
  <si>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</si>
  <si>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</si>
  <si>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</si>
  <si>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</si>
  <si>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</si>
  <si>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</si>
  <si>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</si>
  <si>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</si>
  <si>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</si>
  <si>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</si>
  <si>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</si>
  <si>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</si>
  <si>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</si>
  <si>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</si>
  <si>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</si>
  <si>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</si>
  <si>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</si>
  <si>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</si>
  <si>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</si>
  <si>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</si>
  <si>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</si>
  <si>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</si>
  <si>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</si>
  <si>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</si>
  <si>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</si>
  <si>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</si>
  <si>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</si>
  <si>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</si>
  <si>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</si>
  <si>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</si>
  <si>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</si>
  <si>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</si>
  <si>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</si>
  <si>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</si>
  <si>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</si>
  <si>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</si>
  <si>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</si>
  <si>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</si>
  <si>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</si>
  <si>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</si>
  <si>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</si>
  <si>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</si>
  <si>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</si>
  <si>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</si>
  <si>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</si>
  <si>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</si>
  <si>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</si>
  <si>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</si>
  <si>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</si>
  <si>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</si>
  <si>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</si>
  <si>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</si>
  <si>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</si>
  <si>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</si>
  <si>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</si>
  <si>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</si>
  <si>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</si>
  <si>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</si>
  <si>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</si>
  <si>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</si>
  <si>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</si>
  <si>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</si>
  <si>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</si>
  <si>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</si>
  <si>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</si>
  <si>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</si>
  <si>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</si>
  <si>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</si>
  <si>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</si>
  <si>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</si>
  <si>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</si>
  <si>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</si>
  <si>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</si>
  <si>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</si>
  <si>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</si>
  <si>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</si>
  <si>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</si>
  <si>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</si>
  <si>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</si>
  <si>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</si>
  <si>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</si>
  <si>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</si>
  <si>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</si>
  <si>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</si>
  <si>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</si>
  <si>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</si>
  <si>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</si>
  <si>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</si>
  <si>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</si>
  <si>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</si>
  <si>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</si>
  <si>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</si>
  <si>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</si>
  <si>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</si>
  <si>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</si>
  <si>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</si>
  <si>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</si>
  <si>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</si>
  <si>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</si>
  <si>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</si>
  <si>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</si>
  <si>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</si>
  <si>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</si>
  <si>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</si>
  <si>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</si>
  <si>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</si>
  <si>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</si>
  <si>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</si>
  <si>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</si>
  <si>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</si>
  <si>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</si>
  <si>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</si>
  <si>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</si>
  <si>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</si>
  <si>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</si>
  <si>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</si>
  <si>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</si>
  <si>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</si>
  <si>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</si>
  <si>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</si>
  <si>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</si>
  <si>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</si>
  <si>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</si>
  <si>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</si>
  <si>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</si>
  <si>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</si>
  <si>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</si>
  <si>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</si>
  <si>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</si>
  <si>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</si>
  <si>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</si>
  <si>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</si>
  <si>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</si>
  <si>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</si>
  <si>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</si>
  <si>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</si>
  <si>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</si>
  <si>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</si>
  <si>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</si>
  <si>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</si>
  <si>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</si>
  <si>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</si>
  <si>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</si>
  <si>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</si>
  <si>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</si>
  <si>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</si>
  <si>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</si>
  <si>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</si>
  <si>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</si>
  <si>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</si>
  <si>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</si>
  <si>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</si>
  <si>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</si>
  <si>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</si>
  <si>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</si>
  <si>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</si>
  <si>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</si>
  <si>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</si>
  <si>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</si>
  <si>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</si>
  <si>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</si>
  <si>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</si>
  <si>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</si>
  <si>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</si>
  <si>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</si>
  <si>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</si>
  <si>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</si>
  <si>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</si>
  <si>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</si>
  <si>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</si>
  <si>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</si>
  <si>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</si>
  <si>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</si>
  <si>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</si>
  <si>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</si>
  <si>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</si>
  <si>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</si>
  <si>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</si>
  <si>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</si>
  <si>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</si>
  <si>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</si>
  <si>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</si>
  <si>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</si>
  <si>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</si>
  <si>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</si>
  <si>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</si>
  <si>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</si>
  <si>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</si>
  <si>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</si>
  <si>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</si>
  <si>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</si>
  <si>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</si>
  <si>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</si>
  <si>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</si>
  <si>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</si>
  <si>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</si>
  <si>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</si>
  <si>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</si>
  <si>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</si>
  <si>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</si>
  <si>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</si>
  <si>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</si>
  <si>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</si>
  <si>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</si>
  <si>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</si>
  <si>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</si>
  <si>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</si>
  <si>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</si>
  <si>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</si>
  <si>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</si>
  <si>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</si>
  <si>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</si>
  <si>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</si>
  <si>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</si>
  <si>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</si>
  <si>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</si>
  <si>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</si>
  <si>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</si>
  <si>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</si>
  <si>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</si>
  <si>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</si>
  <si>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</si>
  <si>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</si>
  <si>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</si>
  <si>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</si>
  <si>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</si>
  <si>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</si>
  <si>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</si>
  <si>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</si>
  <si>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</si>
  <si>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</si>
  <si>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</si>
  <si>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</si>
  <si>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</si>
  <si>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</si>
  <si>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</si>
  <si>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</si>
  <si>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</si>
  <si>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</si>
  <si>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</si>
  <si>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</si>
  <si>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</si>
  <si>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</si>
  <si>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</si>
  <si>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</si>
  <si>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</si>
  <si>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</si>
  <si>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</si>
  <si>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</si>
  <si>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</si>
  <si>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</si>
  <si>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</si>
  <si>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</si>
  <si>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</si>
  <si>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</si>
  <si>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</si>
  <si>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</si>
  <si>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</si>
  <si>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</si>
  <si>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</si>
  <si>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</si>
  <si>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</si>
  <si>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</si>
  <si>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</si>
  <si>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</si>
  <si>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</si>
  <si>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</si>
  <si>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</si>
  <si>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</si>
  <si>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</si>
  <si>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</si>
  <si>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</si>
  <si>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</si>
  <si>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</si>
  <si>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</si>
  <si>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</si>
  <si>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</si>
  <si>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</si>
  <si>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</si>
  <si>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</si>
  <si>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</si>
  <si>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</si>
  <si>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</si>
  <si>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</si>
  <si>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</si>
  <si>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</si>
  <si>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</si>
  <si>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</si>
  <si>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</si>
  <si>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</si>
  <si>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</si>
  <si>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</si>
  <si>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</si>
  <si>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</si>
  <si>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</si>
  <si>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</si>
  <si>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</si>
  <si>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</si>
  <si>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</si>
  <si>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</si>
  <si>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</si>
  <si>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</si>
  <si>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</si>
  <si>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</si>
  <si>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</si>
  <si>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</si>
  <si>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</si>
  <si>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</si>
  <si>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</si>
  <si>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</si>
  <si>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</si>
  <si>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</si>
  <si>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</si>
  <si>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</si>
  <si>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</si>
  <si>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</si>
  <si>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</si>
  <si>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</si>
  <si>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</si>
  <si>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</si>
  <si>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</si>
  <si>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</si>
  <si>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</si>
  <si>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</si>
  <si>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</si>
  <si>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</si>
  <si>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</si>
  <si>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</si>
  <si>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</si>
  <si>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</si>
  <si>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</si>
  <si>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</si>
  <si>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</si>
  <si>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</si>
  <si>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</si>
  <si>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</si>
  <si>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</si>
  <si>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</si>
  <si>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</si>
  <si>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</si>
  <si>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</si>
  <si>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</si>
  <si>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</si>
  <si>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</si>
  <si>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</si>
  <si>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</si>
  <si>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</si>
  <si>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</si>
  <si>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</si>
  <si>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</si>
  <si>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</si>
  <si>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</si>
  <si>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</si>
  <si>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</si>
  <si>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</si>
  <si>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</si>
  <si>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</si>
  <si>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</si>
  <si>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</si>
  <si>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</si>
  <si>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</si>
  <si>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</si>
  <si>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</si>
  <si>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</si>
  <si>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</si>
  <si>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</si>
  <si>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</si>
  <si>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</si>
  <si>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</si>
  <si>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</si>
  <si>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</si>
  <si>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</si>
  <si>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</si>
  <si>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</si>
  <si>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</si>
  <si>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</si>
  <si>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</si>
  <si>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</si>
  <si>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</si>
  <si>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</si>
  <si>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</si>
  <si>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</si>
  <si>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</si>
  <si>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</si>
  <si>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</si>
  <si>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</si>
  <si>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</si>
  <si>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</si>
  <si>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</si>
  <si>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</si>
  <si>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</si>
  <si>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</si>
  <si>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</si>
  <si>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</si>
  <si>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</si>
  <si>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</si>
  <si>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</si>
  <si>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</si>
  <si>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</si>
  <si>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</si>
  <si>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</si>
  <si>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</si>
  <si>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</si>
  <si>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</si>
  <si>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</si>
  <si>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</si>
  <si>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</si>
  <si>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</si>
  <si>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A. Harmonised Transparency Template - General Information </t>
  </si>
  <si>
    <t xml:space="preserve">Contractual </t>
  </si>
  <si>
    <t xml:space="preserve">Expected Upon Prepayments </t>
  </si>
  <si>
    <t>% Total Expected Upon Prepayments</t>
  </si>
  <si>
    <t xml:space="preserve">Initial Maturity  </t>
  </si>
  <si>
    <t xml:space="preserve">Extended Maturity </t>
  </si>
  <si>
    <t xml:space="preserve">% Total Initial Maturity </t>
  </si>
  <si>
    <t>PLN</t>
  </si>
  <si>
    <t>G.3.6.17</t>
  </si>
  <si>
    <t>G.3.6.18</t>
  </si>
  <si>
    <t>G.3.7.17</t>
  </si>
  <si>
    <t>G.3.7.18</t>
  </si>
  <si>
    <t>Q 1 2020</t>
  </si>
  <si>
    <t>HTT 2020</t>
  </si>
  <si>
    <t>3/31/2020</t>
  </si>
  <si>
    <t>https://coveredbondlabel.com/issuer/158/</t>
  </si>
  <si>
    <t>Weighted Average Life (in years)</t>
  </si>
  <si>
    <t>6. Cover Assets - Currency</t>
  </si>
  <si>
    <t>curre</t>
  </si>
  <si>
    <t>OG.3.6.1</t>
  </si>
  <si>
    <t>OG.3.6.2</t>
  </si>
  <si>
    <t>OG.3.7.1</t>
  </si>
  <si>
    <t>OG.3.7.2</t>
  </si>
  <si>
    <t>Exposures to credit institutions</t>
  </si>
  <si>
    <t>Central bank eligible assets</t>
  </si>
  <si>
    <t>Croatia</t>
  </si>
  <si>
    <t>5. Breakdown by regions of main country of origin</t>
  </si>
  <si>
    <t>Baden-Württemberg</t>
  </si>
  <si>
    <t>Bayern</t>
  </si>
  <si>
    <t>Berlin</t>
  </si>
  <si>
    <t>Brandenburg</t>
  </si>
  <si>
    <t>Bremen</t>
  </si>
  <si>
    <t>Hamburg</t>
  </si>
  <si>
    <t>Hessen</t>
  </si>
  <si>
    <t>Mecklenburg-Vorpommern</t>
  </si>
  <si>
    <t>Niedersachsen</t>
  </si>
  <si>
    <t>Nordrhein-Westfalen</t>
  </si>
  <si>
    <t>Rheinland-Pfalz</t>
  </si>
  <si>
    <t>Saarland</t>
  </si>
  <si>
    <t>Sachsen-Anhalt</t>
  </si>
  <si>
    <t>Sachsen</t>
  </si>
  <si>
    <t>Schleswig-Holstein</t>
  </si>
  <si>
    <t>Thüringen</t>
  </si>
  <si>
    <t>ND4</t>
  </si>
  <si>
    <t>ND5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</si>
</sst>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0.0%"/>
    <numFmt numFmtId="167" formatCode="#,##0.0\ ;\-#,##0.0\ ;\-\ \ \ \ \ "/>
    <numFmt numFmtId="168" formatCode="#,##0.00\ ;\-#,##0.00\ ;\-\ \ \ \ \ "/>
    <numFmt numFmtId="169" formatCode="#,##0\ ;\-#,##0\ ;\-\ \ \ \ \ "/>
  </numFmts>
  <fonts count="34" x14ac:knownFonts="1">
    <font>
      <sz val="11"/>
      <color rgb="FF000000"/>
      <name val="Calibri"/>
      <family val="2"/>
      <charset val="1"/>
    </font>
    <font>
      <sz val="11"/>
      <color theme="1"/>
      <name val="Calibri"/>
      <family val="2"/>
      <scheme val="minor"/>
    </font>
    <font>
      <sz val="11"/>
      <name val="Calibri"/>
      <family val="2"/>
      <charset val="1"/>
    </font>
    <font>
      <u/>
      <sz val="11"/>
      <color rgb="FF0000FF"/>
      <name val="Calibri"/>
      <family val="2"/>
      <charset val="1"/>
    </font>
    <font>
      <i/>
      <sz val="11"/>
      <name val="Calibri"/>
      <family val="2"/>
      <charset val="1"/>
    </font>
    <font>
      <b/>
      <sz val="16"/>
      <color rgb="FF000000"/>
      <name val="Calibri"/>
      <family val="2"/>
      <charset val="1"/>
    </font>
    <font>
      <sz val="11"/>
      <color rgb="FF0000FF"/>
      <name val="Calibri"/>
      <family val="2"/>
      <charset val="1"/>
    </font>
    <font>
      <sz val="11"/>
      <color rgb="FF000000"/>
      <name val="Calibri"/>
      <family val="2"/>
      <charset val="1"/>
    </font>
    <font>
      <sz val="10"/>
      <name val="Arial"/>
      <family val="2"/>
    </font>
    <font>
      <b/>
      <sz val="8"/>
      <color indexed="9"/>
      <name val="Arial"/>
      <family val="2"/>
    </font>
    <font>
      <sz val="8"/>
      <color theme="1"/>
      <name val="Arial"/>
      <family val="2"/>
    </font>
    <font>
      <sz val="8"/>
      <color rgb="FF000000"/>
      <name val="Arial"/>
      <family val="2"/>
    </font>
    <font>
      <sz val="8"/>
      <color indexed="16"/>
      <name val="Arial"/>
      <family val="2"/>
    </font>
    <font>
      <sz val="8"/>
      <name val="Arial"/>
      <family val="2"/>
    </font>
    <font>
      <b/>
      <sz val="8"/>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sz val="11"/>
      <name val="Calibri"/>
      <family val="2"/>
      <scheme val="minor"/>
    </font>
    <font>
      <b/>
      <sz val="14"/>
      <color theme="0"/>
      <name val="Calibri"/>
      <family val="2"/>
      <scheme val="minor"/>
    </font>
    <font>
      <b/>
      <u/>
      <sz val="11"/>
      <name val="Calibri"/>
      <family val="2"/>
      <scheme val="minor"/>
    </font>
    <font>
      <u/>
      <sz val="11"/>
      <color theme="10"/>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s>
  <fills count="10">
    <fill>
      <patternFill patternType="none"/>
    </fill>
    <fill>
      <patternFill patternType="gray125"/>
    </fill>
    <fill>
      <patternFill patternType="solid">
        <fgColor rgb="FFA6A6A6"/>
        <bgColor rgb="FFC0C0C0"/>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4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bottom/>
      <diagonal/>
    </border>
    <border>
      <left/>
      <right style="thin">
        <color indexed="64"/>
      </right>
      <top style="thin">
        <color indexed="64"/>
      </top>
      <bottom style="medium">
        <color indexed="64"/>
      </bottom>
      <diagonal/>
    </border>
    <border>
      <left/>
      <right style="thin">
        <color auto="1"/>
      </right>
      <top style="medium">
        <color auto="1"/>
      </top>
      <bottom style="medium">
        <color auto="1"/>
      </bottom>
      <diagonal/>
    </border>
  </borders>
  <cellStyleXfs count="6">
    <xf numFmtId="0" fontId="0" fillId="0" borderId="0"/>
    <xf numFmtId="0" fontId="8" fillId="0" borderId="0"/>
    <xf numFmtId="0" fontId="7" fillId="0" borderId="0"/>
    <xf numFmtId="0" fontId="1" fillId="0" borderId="0"/>
    <xf numFmtId="0" fontId="21" fillId="0" borderId="0" applyNumberFormat="0" applyFill="0" applyBorder="0" applyAlignment="0" applyProtection="0"/>
    <xf numFmtId="9" fontId="1" fillId="0" borderId="0" applyFont="0" applyFill="0" applyBorder="0" applyAlignment="0" applyProtection="0"/>
  </cellStyleXfs>
  <cellXfs count="312">
    <xf numFmtId="0" fontId="0" fillId="0" borderId="0" xfId="0" applyAlignment="1"/>
    <xf numFmtId="0" fontId="0" fillId="0" borderId="0" xfId="0" applyAlignment="1"/>
    <xf numFmtId="0" fontId="5" fillId="0" borderId="0" xfId="0" applyFont="1" applyAlignment="1"/>
    <xf numFmtId="0" fontId="5" fillId="0" borderId="18" xfId="0" applyFont="1" applyBorder="1" applyAlignment="1"/>
    <xf numFmtId="0" fontId="0" fillId="0" borderId="18" xfId="0" applyBorder="1" applyAlignment="1">
      <alignment vertical="center"/>
    </xf>
    <xf numFmtId="0" fontId="0" fillId="2" borderId="18" xfId="0" applyFill="1"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0" fillId="2" borderId="18" xfId="0" applyFill="1" applyBorder="1" applyAlignment="1"/>
    <xf numFmtId="0" fontId="6" fillId="0" borderId="18" xfId="0" applyFont="1" applyBorder="1" applyAlignment="1">
      <alignment vertical="center" wrapText="1"/>
    </xf>
    <xf numFmtId="0" fontId="0" fillId="0" borderId="18" xfId="0" applyBorder="1" applyAlignment="1">
      <alignment horizontal="left" vertical="top"/>
    </xf>
    <xf numFmtId="0" fontId="0" fillId="2" borderId="18" xfId="0" applyFill="1" applyBorder="1" applyAlignment="1">
      <alignment horizontal="left" vertical="top"/>
    </xf>
    <xf numFmtId="0" fontId="0" fillId="0" borderId="18" xfId="0" applyBorder="1" applyAlignment="1">
      <alignment horizontal="left" vertical="top" wrapText="1"/>
    </xf>
    <xf numFmtId="0" fontId="0" fillId="2" borderId="18" xfId="0" applyFill="1" applyBorder="1" applyAlignment="1">
      <alignment vertical="center" wrapText="1"/>
    </xf>
    <xf numFmtId="0" fontId="3" fillId="0" borderId="0" xfId="0" applyFont="1" applyAlignment="1"/>
    <xf numFmtId="0" fontId="0" fillId="0" borderId="18" xfId="0" applyBorder="1" applyAlignment="1">
      <alignment vertical="top"/>
    </xf>
    <xf numFmtId="0" fontId="0" fillId="2" borderId="18" xfId="0" applyFill="1" applyBorder="1" applyAlignment="1">
      <alignment vertical="top"/>
    </xf>
    <xf numFmtId="0" fontId="2" fillId="0" borderId="18" xfId="0" applyFont="1" applyBorder="1" applyAlignment="1">
      <alignment vertical="center"/>
    </xf>
    <xf numFmtId="0" fontId="0" fillId="0" borderId="45" xfId="0" applyBorder="1" applyAlignment="1"/>
    <xf numFmtId="0" fontId="2" fillId="0" borderId="18" xfId="0" applyFont="1" applyBorder="1" applyAlignment="1">
      <alignment wrapText="1"/>
    </xf>
    <xf numFmtId="0" fontId="0" fillId="2" borderId="18" xfId="0" applyFill="1" applyBorder="1" applyAlignment="1">
      <alignment wrapText="1"/>
    </xf>
    <xf numFmtId="0" fontId="4" fillId="0" borderId="18" xfId="0" applyFont="1" applyBorder="1" applyAlignment="1">
      <alignment horizontal="right" vertical="center" wrapText="1"/>
    </xf>
    <xf numFmtId="0" fontId="4" fillId="2" borderId="18" xfId="0" applyFont="1" applyFill="1" applyBorder="1" applyAlignment="1">
      <alignment horizontal="right" vertical="center" wrapText="1"/>
    </xf>
    <xf numFmtId="164" fontId="9" fillId="3" borderId="1" xfId="1" applyNumberFormat="1" applyFont="1" applyFill="1" applyBorder="1" applyAlignment="1">
      <alignment vertical="center"/>
    </xf>
    <xf numFmtId="164" fontId="9" fillId="3" borderId="2" xfId="1" applyNumberFormat="1" applyFont="1" applyFill="1" applyBorder="1" applyAlignment="1">
      <alignment vertical="center"/>
    </xf>
    <xf numFmtId="164" fontId="9" fillId="3" borderId="2" xfId="1" applyNumberFormat="1" applyFont="1" applyFill="1" applyBorder="1" applyAlignment="1">
      <alignment horizontal="center" vertical="center"/>
    </xf>
    <xf numFmtId="164" fontId="9" fillId="3" borderId="3" xfId="1" applyNumberFormat="1" applyFont="1" applyFill="1" applyBorder="1" applyAlignment="1">
      <alignment vertical="center"/>
    </xf>
    <xf numFmtId="0" fontId="10" fillId="0" borderId="0" xfId="0" applyFont="1" applyAlignment="1"/>
    <xf numFmtId="0" fontId="10" fillId="0" borderId="0" xfId="0" applyFont="1" applyBorder="1" applyAlignment="1"/>
    <xf numFmtId="0" fontId="10" fillId="0" borderId="0" xfId="0" applyFont="1" applyBorder="1" applyAlignment="1">
      <alignment wrapText="1"/>
    </xf>
    <xf numFmtId="0" fontId="10" fillId="0" borderId="25" xfId="0" applyFont="1" applyFill="1" applyBorder="1" applyAlignment="1">
      <alignment horizontal="center" wrapText="1"/>
    </xf>
    <xf numFmtId="0" fontId="10" fillId="4" borderId="0" xfId="0" applyFont="1" applyFill="1" applyBorder="1" applyAlignment="1">
      <alignment wrapText="1"/>
    </xf>
    <xf numFmtId="0" fontId="10" fillId="0" borderId="0" xfId="0" applyFont="1" applyFill="1" applyBorder="1" applyAlignment="1"/>
    <xf numFmtId="164" fontId="9" fillId="4" borderId="0" xfId="1" applyNumberFormat="1" applyFont="1" applyFill="1" applyBorder="1" applyAlignment="1">
      <alignment vertical="center"/>
    </xf>
    <xf numFmtId="0" fontId="10" fillId="0" borderId="0" xfId="0" applyFont="1" applyBorder="1" applyAlignment="1">
      <alignment vertical="center" wrapText="1"/>
    </xf>
    <xf numFmtId="0" fontId="10" fillId="4" borderId="0" xfId="0" applyFont="1" applyFill="1" applyBorder="1" applyAlignment="1"/>
    <xf numFmtId="0" fontId="11" fillId="0" borderId="0" xfId="0" applyFont="1" applyBorder="1"/>
    <xf numFmtId="0" fontId="11" fillId="0" borderId="0" xfId="0" applyFont="1"/>
    <xf numFmtId="164" fontId="12" fillId="0" borderId="4" xfId="1" applyNumberFormat="1" applyFont="1" applyFill="1" applyBorder="1"/>
    <xf numFmtId="164" fontId="13" fillId="0" borderId="5" xfId="1" applyNumberFormat="1" applyFont="1" applyBorder="1" applyAlignment="1">
      <alignment horizontal="center"/>
    </xf>
    <xf numFmtId="167" fontId="13" fillId="0" borderId="6" xfId="1" applyNumberFormat="1" applyFont="1" applyFill="1" applyBorder="1" applyAlignment="1">
      <alignment horizontal="center"/>
    </xf>
    <xf numFmtId="164" fontId="12" fillId="0" borderId="5" xfId="1" applyNumberFormat="1" applyFont="1" applyFill="1" applyBorder="1"/>
    <xf numFmtId="0" fontId="11" fillId="0" borderId="0" xfId="0" applyFont="1" applyFill="1" applyBorder="1"/>
    <xf numFmtId="167" fontId="13" fillId="0" borderId="0" xfId="1" applyNumberFormat="1" applyFont="1" applyFill="1" applyBorder="1" applyAlignment="1">
      <alignment horizontal="right"/>
    </xf>
    <xf numFmtId="164" fontId="13" fillId="0" borderId="4" xfId="1" applyNumberFormat="1" applyFont="1" applyFill="1" applyBorder="1" applyAlignment="1">
      <alignment horizontal="left" vertical="center" wrapText="1"/>
    </xf>
    <xf numFmtId="164" fontId="13" fillId="0" borderId="5" xfId="1" applyNumberFormat="1" applyFont="1" applyBorder="1" applyAlignment="1">
      <alignment horizontal="center" vertical="center"/>
    </xf>
    <xf numFmtId="164" fontId="13" fillId="0" borderId="7" xfId="1" applyNumberFormat="1" applyFont="1" applyBorder="1" applyAlignment="1">
      <alignment horizontal="center" vertical="center"/>
    </xf>
    <xf numFmtId="164" fontId="13" fillId="0" borderId="0" xfId="1" applyNumberFormat="1" applyFont="1" applyFill="1" applyBorder="1" applyAlignment="1">
      <alignment vertical="center" wrapText="1"/>
    </xf>
    <xf numFmtId="164" fontId="13" fillId="0" borderId="7" xfId="1" applyNumberFormat="1" applyFont="1" applyFill="1" applyBorder="1" applyAlignment="1">
      <alignment horizontal="center" vertical="center"/>
    </xf>
    <xf numFmtId="164" fontId="13" fillId="0" borderId="6" xfId="1" applyNumberFormat="1" applyFont="1" applyFill="1" applyBorder="1" applyAlignment="1">
      <alignment horizontal="center" vertical="center" wrapText="1"/>
    </xf>
    <xf numFmtId="164" fontId="13" fillId="0" borderId="0" xfId="1" applyNumberFormat="1" applyFont="1" applyFill="1" applyBorder="1" applyAlignment="1">
      <alignment horizontal="right" vertical="center" wrapText="1"/>
    </xf>
    <xf numFmtId="0" fontId="11" fillId="0" borderId="5" xfId="0" applyFont="1" applyFill="1" applyBorder="1"/>
    <xf numFmtId="164" fontId="13" fillId="0" borderId="7" xfId="1" applyNumberFormat="1" applyFont="1" applyBorder="1" applyAlignment="1">
      <alignment horizontal="center"/>
    </xf>
    <xf numFmtId="164" fontId="13" fillId="0" borderId="8" xfId="1" applyNumberFormat="1" applyFont="1" applyFill="1" applyBorder="1" applyAlignment="1">
      <alignment horizontal="center" vertical="center" wrapText="1"/>
    </xf>
    <xf numFmtId="164" fontId="13" fillId="0" borderId="10" xfId="1" applyNumberFormat="1" applyFont="1" applyBorder="1" applyAlignment="1">
      <alignment horizontal="center"/>
    </xf>
    <xf numFmtId="164" fontId="13" fillId="0" borderId="11" xfId="1" applyNumberFormat="1" applyFont="1" applyFill="1" applyBorder="1" applyAlignment="1">
      <alignment horizontal="center" vertical="center" wrapText="1"/>
    </xf>
    <xf numFmtId="164" fontId="13" fillId="0" borderId="4" xfId="1" applyNumberFormat="1" applyFont="1" applyFill="1" applyBorder="1"/>
    <xf numFmtId="0" fontId="11" fillId="4" borderId="0" xfId="0" applyFont="1" applyFill="1" applyBorder="1"/>
    <xf numFmtId="164" fontId="13" fillId="0" borderId="12" xfId="1" applyNumberFormat="1" applyFont="1" applyBorder="1" applyAlignment="1">
      <alignment horizontal="center" vertical="center"/>
    </xf>
    <xf numFmtId="167" fontId="13" fillId="0" borderId="13" xfId="1" applyNumberFormat="1" applyFont="1" applyFill="1" applyBorder="1" applyAlignment="1">
      <alignment horizontal="center" vertical="center"/>
    </xf>
    <xf numFmtId="0" fontId="11" fillId="4" borderId="0" xfId="0" applyFont="1" applyFill="1"/>
    <xf numFmtId="164" fontId="14" fillId="5" borderId="14" xfId="1" applyNumberFormat="1" applyFont="1" applyFill="1" applyBorder="1" applyAlignment="1">
      <alignment horizontal="left" vertical="center" wrapText="1"/>
    </xf>
    <xf numFmtId="0" fontId="11" fillId="0" borderId="15" xfId="0" applyFont="1" applyBorder="1"/>
    <xf numFmtId="164" fontId="13" fillId="0" borderId="15" xfId="1" applyNumberFormat="1" applyFont="1" applyBorder="1" applyAlignment="1">
      <alignment horizontal="center" vertical="center"/>
    </xf>
    <xf numFmtId="167" fontId="13" fillId="0" borderId="16" xfId="1" applyNumberFormat="1" applyFont="1" applyFill="1" applyBorder="1" applyAlignment="1">
      <alignment horizontal="center" vertical="center"/>
    </xf>
    <xf numFmtId="167" fontId="13" fillId="0" borderId="17" xfId="1" applyNumberFormat="1" applyFont="1" applyFill="1" applyBorder="1" applyAlignment="1">
      <alignment horizontal="center" vertical="center"/>
    </xf>
    <xf numFmtId="164" fontId="13" fillId="0" borderId="0" xfId="1" applyNumberFormat="1" applyFont="1" applyFill="1" applyBorder="1" applyAlignment="1">
      <alignment horizontal="left" vertical="center" wrapText="1"/>
    </xf>
    <xf numFmtId="164" fontId="13" fillId="0" borderId="0" xfId="1" applyNumberFormat="1" applyFont="1" applyFill="1" applyBorder="1" applyAlignment="1">
      <alignment horizontal="center" vertical="center"/>
    </xf>
    <xf numFmtId="164" fontId="13" fillId="0" borderId="0" xfId="1" applyNumberFormat="1" applyFont="1" applyFill="1" applyBorder="1" applyAlignment="1">
      <alignment horizontal="center" vertical="center" wrapText="1"/>
    </xf>
    <xf numFmtId="3" fontId="13" fillId="0" borderId="18" xfId="1" applyNumberFormat="1" applyFont="1" applyFill="1" applyBorder="1" applyAlignment="1">
      <alignment horizontal="center" vertical="center" wrapText="1"/>
    </xf>
    <xf numFmtId="3" fontId="13" fillId="0" borderId="19" xfId="1" applyNumberFormat="1" applyFont="1" applyFill="1" applyBorder="1" applyAlignment="1">
      <alignment horizontal="center" vertical="center"/>
    </xf>
    <xf numFmtId="164" fontId="13" fillId="0" borderId="21" xfId="1" applyNumberFormat="1" applyFont="1" applyBorder="1" applyAlignment="1">
      <alignment horizontal="center" vertical="center"/>
    </xf>
    <xf numFmtId="164" fontId="13" fillId="0" borderId="22" xfId="1" applyNumberFormat="1" applyFont="1" applyFill="1" applyBorder="1" applyAlignment="1">
      <alignment horizontal="center" vertical="center" wrapText="1"/>
    </xf>
    <xf numFmtId="164" fontId="13" fillId="5" borderId="9" xfId="1" applyNumberFormat="1" applyFont="1" applyFill="1" applyBorder="1" applyAlignment="1">
      <alignment vertical="center" wrapText="1"/>
    </xf>
    <xf numFmtId="164" fontId="13" fillId="5" borderId="7" xfId="1" applyNumberFormat="1" applyFont="1" applyFill="1" applyBorder="1" applyAlignment="1">
      <alignment vertical="center" wrapText="1"/>
    </xf>
    <xf numFmtId="164" fontId="13" fillId="5" borderId="23" xfId="1" applyNumberFormat="1" applyFont="1" applyFill="1" applyBorder="1" applyAlignment="1">
      <alignment vertical="center" wrapText="1"/>
    </xf>
    <xf numFmtId="0" fontId="11" fillId="0" borderId="0" xfId="0" applyFont="1" applyBorder="1" applyAlignment="1"/>
    <xf numFmtId="164" fontId="13" fillId="0" borderId="14" xfId="1" applyNumberFormat="1" applyFont="1" applyFill="1" applyBorder="1" applyAlignment="1">
      <alignment horizontal="left" vertical="center" wrapText="1"/>
    </xf>
    <xf numFmtId="3" fontId="13" fillId="0" borderId="11" xfId="1" applyNumberFormat="1" applyFont="1" applyFill="1" applyBorder="1" applyAlignment="1">
      <alignment horizontal="center" vertical="center"/>
    </xf>
    <xf numFmtId="164" fontId="13" fillId="0" borderId="24" xfId="1" applyNumberFormat="1" applyFont="1" applyFill="1" applyBorder="1" applyAlignment="1">
      <alignment horizontal="left" vertical="center" wrapText="1"/>
    </xf>
    <xf numFmtId="164" fontId="13" fillId="0" borderId="15" xfId="1" applyNumberFormat="1" applyFont="1" applyFill="1" applyBorder="1" applyAlignment="1">
      <alignment horizontal="center"/>
    </xf>
    <xf numFmtId="164" fontId="13" fillId="0" borderId="26" xfId="1" applyNumberFormat="1" applyFont="1" applyFill="1" applyBorder="1" applyAlignment="1">
      <alignment horizontal="left" vertical="center" wrapText="1"/>
    </xf>
    <xf numFmtId="167" fontId="13" fillId="0" borderId="8" xfId="1" applyNumberFormat="1" applyFont="1" applyFill="1" applyBorder="1" applyAlignment="1">
      <alignment horizontal="center" vertical="center"/>
    </xf>
    <xf numFmtId="164" fontId="10" fillId="0" borderId="11" xfId="0" applyNumberFormat="1" applyFont="1" applyFill="1" applyBorder="1" applyAlignment="1">
      <alignment horizontal="center"/>
    </xf>
    <xf numFmtId="0" fontId="11" fillId="0" borderId="0" xfId="0" applyFont="1" applyBorder="1" applyAlignment="1">
      <alignment vertical="center"/>
    </xf>
    <xf numFmtId="164" fontId="13" fillId="0" borderId="28" xfId="1" applyNumberFormat="1" applyFont="1" applyFill="1" applyBorder="1" applyAlignment="1">
      <alignment horizontal="left" vertical="center" wrapText="1"/>
    </xf>
    <xf numFmtId="164" fontId="13" fillId="0" borderId="21" xfId="1" applyNumberFormat="1" applyFont="1" applyBorder="1" applyAlignment="1">
      <alignment horizontal="center"/>
    </xf>
    <xf numFmtId="167" fontId="13" fillId="0" borderId="11" xfId="1" applyNumberFormat="1" applyFont="1" applyFill="1" applyBorder="1" applyAlignment="1">
      <alignment horizontal="center" vertical="center"/>
    </xf>
    <xf numFmtId="167" fontId="13" fillId="4" borderId="0" xfId="1" applyNumberFormat="1" applyFont="1" applyFill="1" applyBorder="1" applyAlignment="1">
      <alignment horizontal="right" vertical="center"/>
    </xf>
    <xf numFmtId="0" fontId="11" fillId="4" borderId="0" xfId="0" applyFont="1" applyFill="1" applyBorder="1" applyAlignment="1">
      <alignment vertical="center"/>
    </xf>
    <xf numFmtId="168" fontId="13" fillId="0" borderId="17" xfId="1" applyNumberFormat="1" applyFont="1" applyFill="1" applyBorder="1" applyAlignment="1">
      <alignment horizontal="center"/>
    </xf>
    <xf numFmtId="168" fontId="13" fillId="4" borderId="0" xfId="1" applyNumberFormat="1" applyFont="1" applyFill="1" applyBorder="1" applyAlignment="1">
      <alignment horizontal="right" vertical="center"/>
    </xf>
    <xf numFmtId="0" fontId="11" fillId="4" borderId="0" xfId="0" applyFont="1" applyFill="1" applyBorder="1" applyAlignment="1">
      <alignment wrapText="1"/>
    </xf>
    <xf numFmtId="0" fontId="11" fillId="0" borderId="0" xfId="0" applyFont="1" applyBorder="1" applyAlignment="1">
      <alignment wrapText="1"/>
    </xf>
    <xf numFmtId="168" fontId="13" fillId="0" borderId="8" xfId="1" applyNumberFormat="1" applyFont="1" applyFill="1" applyBorder="1" applyAlignment="1">
      <alignment horizontal="center"/>
    </xf>
    <xf numFmtId="0" fontId="11" fillId="0" borderId="0" xfId="0" applyFont="1" applyFill="1" applyBorder="1" applyAlignment="1"/>
    <xf numFmtId="167" fontId="13" fillId="0" borderId="22" xfId="1" applyNumberFormat="1" applyFont="1" applyFill="1" applyBorder="1" applyAlignment="1">
      <alignment horizontal="center" vertical="center"/>
    </xf>
    <xf numFmtId="0" fontId="11" fillId="0" borderId="0" xfId="0" applyFont="1" applyAlignment="1"/>
    <xf numFmtId="164" fontId="14" fillId="0" borderId="14" xfId="1" applyNumberFormat="1" applyFont="1" applyBorder="1" applyAlignment="1">
      <alignment horizontal="center" vertical="center" wrapText="1"/>
    </xf>
    <xf numFmtId="164" fontId="13" fillId="0" borderId="29" xfId="1" applyNumberFormat="1" applyFont="1" applyBorder="1" applyAlignment="1">
      <alignment horizontal="center" vertical="center" wrapText="1"/>
    </xf>
    <xf numFmtId="164" fontId="13" fillId="0" borderId="16" xfId="1" applyNumberFormat="1" applyFont="1" applyFill="1" applyBorder="1" applyAlignment="1">
      <alignment horizontal="center" vertical="center" wrapText="1"/>
    </xf>
    <xf numFmtId="164" fontId="13" fillId="0" borderId="17" xfId="1" applyNumberFormat="1" applyFont="1" applyBorder="1" applyAlignment="1">
      <alignment horizontal="center" vertical="center" wrapText="1"/>
    </xf>
    <xf numFmtId="164" fontId="13" fillId="4" borderId="0" xfId="1" applyNumberFormat="1" applyFont="1" applyFill="1" applyBorder="1" applyAlignment="1">
      <alignment horizontal="center" vertical="center" wrapText="1"/>
    </xf>
    <xf numFmtId="164" fontId="14" fillId="0" borderId="4"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13" fillId="0" borderId="30"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xf>
    <xf numFmtId="0" fontId="11" fillId="4" borderId="0" xfId="0" applyFont="1" applyFill="1" applyBorder="1" applyAlignment="1">
      <alignment horizontal="center"/>
    </xf>
    <xf numFmtId="164" fontId="14" fillId="4" borderId="0" xfId="1" applyNumberFormat="1" applyFont="1" applyFill="1" applyBorder="1" applyAlignment="1">
      <alignment horizontal="center" vertical="center"/>
    </xf>
    <xf numFmtId="167" fontId="13" fillId="4" borderId="0" xfId="1" applyNumberFormat="1" applyFont="1" applyFill="1" applyBorder="1" applyAlignment="1">
      <alignment horizontal="right"/>
    </xf>
    <xf numFmtId="164" fontId="13" fillId="0" borderId="9" xfId="1" applyNumberFormat="1" applyFont="1" applyBorder="1" applyAlignment="1">
      <alignment horizontal="center" vertical="center"/>
    </xf>
    <xf numFmtId="164" fontId="13" fillId="4" borderId="0" xfId="1" applyNumberFormat="1" applyFont="1" applyFill="1" applyBorder="1" applyAlignment="1">
      <alignment horizontal="right" vertical="center" wrapText="1"/>
    </xf>
    <xf numFmtId="164" fontId="13" fillId="0" borderId="0" xfId="1" applyNumberFormat="1" applyFont="1" applyBorder="1" applyAlignment="1">
      <alignment horizontal="left" vertical="center" wrapText="1"/>
    </xf>
    <xf numFmtId="164" fontId="13" fillId="0" borderId="0" xfId="1" applyNumberFormat="1" applyFont="1" applyBorder="1" applyAlignment="1">
      <alignment horizontal="center" vertical="center"/>
    </xf>
    <xf numFmtId="164" fontId="13" fillId="0" borderId="0" xfId="1" applyNumberFormat="1" applyFont="1" applyBorder="1" applyAlignment="1">
      <alignment vertical="top" wrapText="1"/>
    </xf>
    <xf numFmtId="164" fontId="13" fillId="0" borderId="20" xfId="1" applyNumberFormat="1" applyFont="1" applyBorder="1" applyAlignment="1">
      <alignment horizontal="center" vertical="center"/>
    </xf>
    <xf numFmtId="164" fontId="13" fillId="0" borderId="10" xfId="1" applyNumberFormat="1" applyFont="1" applyBorder="1" applyAlignment="1">
      <alignment horizontal="center" vertical="center"/>
    </xf>
    <xf numFmtId="164" fontId="13" fillId="0" borderId="31" xfId="1" applyNumberFormat="1" applyFont="1" applyFill="1" applyBorder="1" applyAlignment="1">
      <alignment horizontal="center" vertical="center" wrapText="1"/>
    </xf>
    <xf numFmtId="164" fontId="13" fillId="5" borderId="14" xfId="1" applyNumberFormat="1" applyFont="1" applyFill="1" applyBorder="1"/>
    <xf numFmtId="164" fontId="13" fillId="5" borderId="15" xfId="1" applyNumberFormat="1" applyFont="1" applyFill="1" applyBorder="1" applyAlignment="1">
      <alignment horizontal="center"/>
    </xf>
    <xf numFmtId="167" fontId="13" fillId="0" borderId="16" xfId="1" applyNumberFormat="1" applyFont="1" applyFill="1" applyBorder="1" applyAlignment="1">
      <alignment horizontal="center"/>
    </xf>
    <xf numFmtId="167" fontId="13" fillId="0" borderId="32" xfId="1" applyNumberFormat="1" applyFont="1" applyFill="1" applyBorder="1" applyAlignment="1">
      <alignment horizontal="center"/>
    </xf>
    <xf numFmtId="167" fontId="13" fillId="0" borderId="29" xfId="1" applyNumberFormat="1" applyFont="1" applyFill="1" applyBorder="1" applyAlignment="1">
      <alignment horizontal="center"/>
    </xf>
    <xf numFmtId="167" fontId="13" fillId="0" borderId="17" xfId="1" applyNumberFormat="1" applyFont="1" applyFill="1" applyBorder="1" applyAlignment="1">
      <alignment horizontal="center"/>
    </xf>
    <xf numFmtId="164" fontId="13" fillId="5" borderId="4" xfId="1" applyNumberFormat="1" applyFont="1" applyFill="1" applyBorder="1"/>
    <xf numFmtId="164" fontId="13" fillId="5" borderId="5" xfId="1" applyNumberFormat="1" applyFont="1" applyFill="1" applyBorder="1" applyAlignment="1">
      <alignment horizontal="center"/>
    </xf>
    <xf numFmtId="167" fontId="13" fillId="0" borderId="30" xfId="1" applyNumberFormat="1" applyFont="1" applyFill="1" applyBorder="1" applyAlignment="1">
      <alignment horizontal="center"/>
    </xf>
    <xf numFmtId="0" fontId="11" fillId="0" borderId="16" xfId="0" applyFont="1" applyBorder="1"/>
    <xf numFmtId="0" fontId="10" fillId="0" borderId="16" xfId="0" applyFont="1" applyFill="1" applyBorder="1" applyAlignment="1">
      <alignment horizontal="center"/>
    </xf>
    <xf numFmtId="0" fontId="10" fillId="0" borderId="32" xfId="0" applyFont="1" applyFill="1" applyBorder="1" applyAlignment="1">
      <alignment horizontal="center"/>
    </xf>
    <xf numFmtId="0" fontId="10" fillId="0" borderId="32" xfId="0" applyFont="1" applyBorder="1" applyAlignment="1">
      <alignment horizontal="center"/>
    </xf>
    <xf numFmtId="0" fontId="10" fillId="0" borderId="17" xfId="0" applyFont="1" applyBorder="1" applyAlignment="1">
      <alignment horizontal="center"/>
    </xf>
    <xf numFmtId="0" fontId="11" fillId="0" borderId="0" xfId="0" applyFont="1" applyFill="1" applyBorder="1" applyAlignment="1">
      <alignment horizontal="left"/>
    </xf>
    <xf numFmtId="164" fontId="13" fillId="0" borderId="27" xfId="1" applyNumberFormat="1" applyFont="1" applyFill="1" applyBorder="1" applyAlignment="1">
      <alignment horizontal="center" vertical="center" wrapText="1"/>
    </xf>
    <xf numFmtId="164" fontId="13" fillId="0" borderId="33" xfId="1" applyNumberFormat="1" applyFont="1" applyBorder="1" applyAlignment="1">
      <alignment horizontal="center"/>
    </xf>
    <xf numFmtId="0" fontId="10" fillId="0" borderId="16" xfId="0" applyFont="1" applyBorder="1" applyAlignment="1">
      <alignment horizontal="center"/>
    </xf>
    <xf numFmtId="0" fontId="10" fillId="0" borderId="17" xfId="0" applyFont="1" applyFill="1" applyBorder="1" applyAlignment="1">
      <alignment horizontal="center"/>
    </xf>
    <xf numFmtId="164" fontId="12" fillId="0" borderId="14" xfId="1" applyNumberFormat="1" applyFont="1" applyFill="1" applyBorder="1"/>
    <xf numFmtId="164" fontId="13" fillId="0" borderId="15" xfId="1" applyNumberFormat="1" applyFont="1" applyBorder="1" applyAlignment="1">
      <alignment horizontal="center"/>
    </xf>
    <xf numFmtId="164" fontId="12" fillId="0" borderId="24" xfId="1" applyNumberFormat="1" applyFont="1" applyFill="1" applyBorder="1"/>
    <xf numFmtId="0" fontId="11" fillId="0" borderId="34" xfId="0" applyFont="1" applyBorder="1"/>
    <xf numFmtId="164" fontId="13" fillId="0" borderId="35" xfId="1" applyNumberFormat="1" applyFont="1" applyFill="1" applyBorder="1" applyAlignment="1">
      <alignment horizontal="left" vertical="center" wrapText="1"/>
    </xf>
    <xf numFmtId="169" fontId="13" fillId="0" borderId="8" xfId="1" applyNumberFormat="1" applyFont="1" applyFill="1" applyBorder="1" applyAlignment="1">
      <alignment horizontal="center" vertical="center"/>
    </xf>
    <xf numFmtId="167" fontId="13" fillId="0" borderId="36" xfId="1" applyNumberFormat="1" applyFont="1" applyFill="1" applyBorder="1" applyAlignment="1">
      <alignment horizontal="center" vertical="center"/>
    </xf>
    <xf numFmtId="164" fontId="10" fillId="0" borderId="17" xfId="0" applyNumberFormat="1" applyFont="1" applyFill="1" applyBorder="1" applyAlignment="1">
      <alignment horizontal="center" vertical="center"/>
    </xf>
    <xf numFmtId="167" fontId="13" fillId="4" borderId="0" xfId="1" applyNumberFormat="1" applyFont="1" applyFill="1" applyBorder="1" applyAlignment="1">
      <alignment horizontal="left" vertical="center"/>
    </xf>
    <xf numFmtId="0" fontId="11" fillId="4" borderId="0" xfId="0" applyFont="1" applyFill="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10" fillId="0" borderId="25" xfId="0" applyFont="1" applyFill="1" applyBorder="1" applyAlignment="1">
      <alignment horizontal="center"/>
    </xf>
    <xf numFmtId="168" fontId="13" fillId="0" borderId="17" xfId="1" applyNumberFormat="1" applyFont="1" applyFill="1" applyBorder="1" applyAlignment="1">
      <alignment horizontal="center" vertical="center"/>
    </xf>
    <xf numFmtId="164" fontId="13" fillId="0" borderId="0" xfId="1" applyNumberFormat="1" applyFont="1" applyBorder="1" applyAlignment="1">
      <alignment vertical="center"/>
    </xf>
    <xf numFmtId="168" fontId="13" fillId="0" borderId="8" xfId="1" applyNumberFormat="1" applyFont="1" applyFill="1" applyBorder="1" applyAlignment="1">
      <alignment horizontal="center" vertical="center"/>
    </xf>
    <xf numFmtId="167" fontId="13" fillId="0" borderId="37" xfId="1" applyNumberFormat="1" applyFont="1" applyFill="1" applyBorder="1" applyAlignment="1">
      <alignment horizontal="center" vertical="center"/>
    </xf>
    <xf numFmtId="164" fontId="13" fillId="0" borderId="32" xfId="1" applyNumberFormat="1" applyFont="1" applyFill="1" applyBorder="1" applyAlignment="1">
      <alignment horizontal="center" vertical="center" wrapText="1"/>
    </xf>
    <xf numFmtId="164" fontId="13" fillId="0" borderId="38" xfId="1" applyNumberFormat="1" applyFont="1" applyFill="1" applyBorder="1" applyAlignment="1">
      <alignment horizontal="center" vertical="center" wrapText="1"/>
    </xf>
    <xf numFmtId="164" fontId="13" fillId="0" borderId="39" xfId="1" applyNumberFormat="1" applyFont="1" applyFill="1" applyBorder="1" applyAlignment="1">
      <alignment horizontal="center" vertical="center" wrapText="1"/>
    </xf>
    <xf numFmtId="164" fontId="13" fillId="5" borderId="28" xfId="1" applyNumberFormat="1" applyFont="1" applyFill="1" applyBorder="1"/>
    <xf numFmtId="164" fontId="13" fillId="5" borderId="21" xfId="1" applyNumberFormat="1" applyFont="1" applyFill="1" applyBorder="1" applyAlignment="1">
      <alignment horizontal="center"/>
    </xf>
    <xf numFmtId="167" fontId="13" fillId="0" borderId="31" xfId="1" applyNumberFormat="1" applyFont="1" applyFill="1" applyBorder="1" applyAlignment="1">
      <alignment horizontal="center"/>
    </xf>
    <xf numFmtId="167" fontId="13" fillId="0" borderId="22" xfId="1" applyNumberFormat="1" applyFont="1" applyFill="1" applyBorder="1" applyAlignment="1">
      <alignment horizontal="center"/>
    </xf>
    <xf numFmtId="0" fontId="11" fillId="0" borderId="0" xfId="2" applyFont="1" applyAlignment="1">
      <alignment vertical="center"/>
    </xf>
    <xf numFmtId="0" fontId="11" fillId="0" borderId="0" xfId="2" applyFont="1" applyAlignment="1">
      <alignment horizontal="center" vertical="center"/>
    </xf>
    <xf numFmtId="0" fontId="11" fillId="0" borderId="0" xfId="2" applyFont="1" applyAlignment="1"/>
    <xf numFmtId="164" fontId="13" fillId="0" borderId="9" xfId="1" applyNumberFormat="1" applyFont="1" applyFill="1" applyBorder="1" applyAlignment="1">
      <alignment horizontal="left" vertical="center" wrapText="1"/>
    </xf>
    <xf numFmtId="164" fontId="13" fillId="0" borderId="20" xfId="1" applyNumberFormat="1" applyFont="1" applyFill="1" applyBorder="1" applyAlignment="1">
      <alignment horizontal="left" vertical="center" wrapText="1"/>
    </xf>
    <xf numFmtId="0" fontId="16" fillId="0" borderId="0" xfId="3" applyFont="1" applyFill="1" applyBorder="1" applyAlignment="1">
      <alignment horizontal="left" vertical="center"/>
    </xf>
    <xf numFmtId="0" fontId="1" fillId="0" borderId="0" xfId="3" applyFont="1" applyFill="1" applyBorder="1" applyAlignment="1">
      <alignment horizontal="center" vertical="center" wrapText="1"/>
    </xf>
    <xf numFmtId="0" fontId="17" fillId="0" borderId="0" xfId="3" applyFont="1" applyFill="1" applyBorder="1" applyAlignment="1">
      <alignment horizontal="center" vertical="center"/>
    </xf>
    <xf numFmtId="0" fontId="1" fillId="0" borderId="40"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9" fillId="0" borderId="0" xfId="3" applyFont="1" applyFill="1" applyBorder="1" applyAlignment="1">
      <alignment vertical="center" wrapText="1"/>
    </xf>
    <xf numFmtId="0" fontId="19" fillId="6" borderId="0" xfId="3" applyFont="1" applyFill="1" applyBorder="1" applyAlignment="1">
      <alignment horizontal="center" vertical="center" wrapText="1"/>
    </xf>
    <xf numFmtId="0" fontId="18" fillId="0" borderId="41" xfId="3" applyFont="1" applyFill="1" applyBorder="1" applyAlignment="1">
      <alignment horizontal="center" vertical="center" wrapText="1"/>
    </xf>
    <xf numFmtId="0" fontId="19" fillId="0" borderId="0" xfId="3" applyFont="1" applyFill="1" applyBorder="1" applyAlignment="1">
      <alignment horizontal="center" vertical="center" wrapText="1"/>
    </xf>
    <xf numFmtId="0" fontId="19" fillId="7" borderId="42" xfId="3" applyFont="1" applyFill="1" applyBorder="1" applyAlignment="1">
      <alignment horizontal="center" vertical="center" wrapText="1"/>
    </xf>
    <xf numFmtId="0" fontId="20" fillId="0" borderId="0" xfId="3" applyFont="1" applyFill="1" applyBorder="1" applyAlignment="1">
      <alignment horizontal="center" vertical="center" wrapText="1"/>
    </xf>
    <xf numFmtId="0" fontId="21" fillId="0" borderId="43" xfId="4" quotePrefix="1" applyFill="1" applyBorder="1" applyAlignment="1">
      <alignment horizontal="center" vertical="center" wrapText="1"/>
    </xf>
    <xf numFmtId="0" fontId="21" fillId="0" borderId="43" xfId="4" applyFill="1" applyBorder="1" applyAlignment="1">
      <alignment horizontal="center" vertical="center" wrapText="1"/>
    </xf>
    <xf numFmtId="0" fontId="21" fillId="0" borderId="44" xfId="4" quotePrefix="1" applyFill="1" applyBorder="1" applyAlignment="1">
      <alignment horizontal="center" vertical="center" wrapText="1"/>
    </xf>
    <xf numFmtId="0" fontId="21" fillId="0" borderId="0" xfId="4" quotePrefix="1" applyFill="1" applyBorder="1" applyAlignment="1">
      <alignment horizontal="center" vertical="center" wrapText="1"/>
    </xf>
    <xf numFmtId="0" fontId="19" fillId="7" borderId="0" xfId="3" applyFont="1" applyFill="1" applyBorder="1" applyAlignment="1">
      <alignment horizontal="center" vertical="center" wrapText="1"/>
    </xf>
    <xf numFmtId="0" fontId="20" fillId="7" borderId="0" xfId="3" applyFont="1" applyFill="1" applyBorder="1" applyAlignment="1">
      <alignment horizontal="center" vertical="center" wrapText="1"/>
    </xf>
    <xf numFmtId="0" fontId="1" fillId="7" borderId="0" xfId="3" applyFont="1" applyFill="1" applyBorder="1" applyAlignment="1">
      <alignment horizontal="center" vertical="center" wrapText="1"/>
    </xf>
    <xf numFmtId="0" fontId="22" fillId="0" borderId="0" xfId="3" applyFont="1" applyFill="1" applyBorder="1" applyAlignment="1">
      <alignment horizontal="center" vertical="center" wrapText="1"/>
    </xf>
    <xf numFmtId="0" fontId="23" fillId="0" borderId="0" xfId="3" applyFont="1" applyFill="1" applyBorder="1" applyAlignment="1">
      <alignment horizontal="center" vertical="center" wrapText="1"/>
    </xf>
    <xf numFmtId="0" fontId="24" fillId="0" borderId="0" xfId="4" quotePrefix="1" applyFont="1" applyFill="1" applyBorder="1" applyAlignment="1">
      <alignment horizontal="center" vertical="center" wrapText="1"/>
    </xf>
    <xf numFmtId="0" fontId="18" fillId="0" borderId="0" xfId="3" quotePrefix="1" applyFont="1" applyFill="1" applyBorder="1" applyAlignment="1">
      <alignment horizontal="center" vertical="center" wrapText="1"/>
    </xf>
    <xf numFmtId="0" fontId="21" fillId="0" borderId="0" xfId="4" applyFill="1" applyBorder="1" applyAlignment="1" applyProtection="1">
      <alignment horizontal="center" vertical="center" wrapText="1"/>
    </xf>
    <xf numFmtId="0" fontId="25" fillId="0" borderId="0" xfId="3" applyFont="1" applyFill="1" applyBorder="1" applyAlignment="1">
      <alignment horizontal="center" vertical="center" wrapText="1"/>
    </xf>
    <xf numFmtId="0" fontId="22" fillId="0" borderId="0" xfId="3" quotePrefix="1" applyFont="1" applyFill="1" applyBorder="1" applyAlignment="1">
      <alignment horizontal="center" vertical="center" wrapText="1"/>
    </xf>
    <xf numFmtId="0" fontId="22" fillId="8" borderId="0" xfId="3" applyFont="1" applyFill="1" applyBorder="1" applyAlignment="1">
      <alignment horizontal="center" vertical="center" wrapText="1"/>
    </xf>
    <xf numFmtId="0" fontId="26" fillId="8" borderId="0" xfId="3" quotePrefix="1" applyFont="1" applyFill="1" applyBorder="1" applyAlignment="1">
      <alignment horizontal="center" vertical="center" wrapText="1"/>
    </xf>
    <xf numFmtId="0" fontId="20" fillId="8" borderId="0" xfId="3" applyFont="1" applyFill="1" applyBorder="1" applyAlignment="1">
      <alignment horizontal="center" vertical="center" wrapText="1"/>
    </xf>
    <xf numFmtId="0" fontId="15" fillId="8" borderId="0" xfId="3" applyFont="1" applyFill="1" applyBorder="1" applyAlignment="1">
      <alignment horizontal="center" vertical="center" wrapText="1"/>
    </xf>
    <xf numFmtId="164" fontId="18" fillId="0" borderId="0" xfId="3" applyNumberFormat="1" applyFont="1" applyFill="1" applyBorder="1" applyAlignment="1">
      <alignment horizontal="center" vertical="center" wrapText="1"/>
    </xf>
    <xf numFmtId="0" fontId="23" fillId="0" borderId="0" xfId="3" quotePrefix="1" applyFont="1" applyFill="1" applyBorder="1" applyAlignment="1">
      <alignment horizontal="center" vertical="center" wrapText="1"/>
    </xf>
    <xf numFmtId="0" fontId="22" fillId="8" borderId="0" xfId="3" quotePrefix="1" applyFont="1" applyFill="1" applyBorder="1" applyAlignment="1">
      <alignment horizontal="center" vertical="center" wrapText="1"/>
    </xf>
    <xf numFmtId="166" fontId="18" fillId="0" borderId="0" xfId="5" applyNumberFormat="1" applyFont="1" applyFill="1" applyBorder="1" applyAlignment="1">
      <alignment horizontal="center" vertical="center" wrapText="1"/>
    </xf>
    <xf numFmtId="9" fontId="18" fillId="0" borderId="0" xfId="5" applyFont="1" applyFill="1" applyBorder="1" applyAlignment="1">
      <alignment horizontal="center" vertical="center" wrapText="1"/>
    </xf>
    <xf numFmtId="3" fontId="18" fillId="0" borderId="0" xfId="3" quotePrefix="1" applyNumberFormat="1" applyFont="1" applyFill="1" applyBorder="1" applyAlignment="1">
      <alignment horizontal="center" vertical="center" wrapText="1"/>
    </xf>
    <xf numFmtId="166" fontId="18" fillId="0" borderId="0" xfId="3" quotePrefix="1" applyNumberFormat="1" applyFont="1" applyFill="1" applyBorder="1" applyAlignment="1">
      <alignment horizontal="center" vertical="center" wrapText="1"/>
    </xf>
    <xf numFmtId="10" fontId="18" fillId="0" borderId="0" xfId="3" quotePrefix="1" applyNumberFormat="1" applyFont="1" applyFill="1" applyBorder="1" applyAlignment="1">
      <alignment horizontal="center" vertical="center" wrapText="1"/>
    </xf>
    <xf numFmtId="166" fontId="18" fillId="0" borderId="0" xfId="3" quotePrefix="1" applyNumberFormat="1" applyFont="1" applyFill="1" applyBorder="1" applyAlignment="1" applyProtection="1">
      <alignment horizontal="center" vertical="center" wrapText="1"/>
    </xf>
    <xf numFmtId="0" fontId="18" fillId="0" borderId="0" xfId="3" quotePrefix="1" applyFont="1" applyFill="1" applyBorder="1" applyAlignment="1">
      <alignment horizontal="right" vertical="center" wrapText="1"/>
    </xf>
    <xf numFmtId="164" fontId="18" fillId="0" borderId="0" xfId="3" quotePrefix="1" applyNumberFormat="1" applyFont="1" applyFill="1" applyBorder="1" applyAlignment="1">
      <alignment horizontal="center" vertical="center" wrapText="1"/>
    </xf>
    <xf numFmtId="166" fontId="18" fillId="0" borderId="0" xfId="5" quotePrefix="1" applyNumberFormat="1" applyFont="1" applyFill="1" applyBorder="1" applyAlignment="1">
      <alignment horizontal="center" vertical="center" wrapText="1"/>
    </xf>
    <xf numFmtId="0" fontId="23" fillId="0" borderId="0" xfId="3" applyFont="1" applyFill="1" applyBorder="1" applyAlignment="1">
      <alignment horizontal="right" vertical="center" wrapText="1"/>
    </xf>
    <xf numFmtId="164" fontId="25" fillId="0" borderId="0" xfId="3" applyNumberFormat="1" applyFont="1" applyFill="1" applyBorder="1" applyAlignment="1">
      <alignment horizontal="center" vertical="center" wrapText="1"/>
    </xf>
    <xf numFmtId="9" fontId="18" fillId="0" borderId="0" xfId="5" quotePrefix="1" applyFont="1" applyFill="1" applyBorder="1" applyAlignment="1">
      <alignment horizontal="center" vertical="center" wrapText="1"/>
    </xf>
    <xf numFmtId="0" fontId="27" fillId="8" borderId="0" xfId="3" applyFont="1" applyFill="1" applyBorder="1" applyAlignment="1">
      <alignment horizontal="center" vertical="center" wrapText="1"/>
    </xf>
    <xf numFmtId="165" fontId="18" fillId="0" borderId="0" xfId="3" applyNumberFormat="1" applyFont="1" applyFill="1" applyBorder="1" applyAlignment="1">
      <alignment horizontal="center" vertical="center" wrapText="1"/>
    </xf>
    <xf numFmtId="0" fontId="15" fillId="0" borderId="0" xfId="3" quotePrefix="1" applyFont="1" applyFill="1" applyBorder="1" applyAlignment="1">
      <alignment horizontal="center" vertical="center" wrapText="1"/>
    </xf>
    <xf numFmtId="0" fontId="15" fillId="0" borderId="0" xfId="3" applyFont="1" applyFill="1" applyBorder="1" applyAlignment="1">
      <alignment horizontal="center" vertical="center" wrapText="1"/>
    </xf>
    <xf numFmtId="0" fontId="1" fillId="0" borderId="0" xfId="3" quotePrefix="1" applyFont="1" applyFill="1" applyBorder="1" applyAlignment="1">
      <alignment horizontal="center" vertical="center" wrapText="1"/>
    </xf>
    <xf numFmtId="165" fontId="18" fillId="0" borderId="0" xfId="3" applyNumberFormat="1" applyFont="1" applyFill="1" applyBorder="1" applyAlignment="1" applyProtection="1">
      <alignment horizontal="center" vertical="center" wrapText="1"/>
    </xf>
    <xf numFmtId="0" fontId="1" fillId="0" borderId="0" xfId="3" quotePrefix="1" applyFont="1" applyFill="1" applyBorder="1" applyAlignment="1">
      <alignment horizontal="right" vertical="center" wrapText="1"/>
    </xf>
    <xf numFmtId="0" fontId="28" fillId="0" borderId="0" xfId="3" quotePrefix="1" applyFont="1" applyFill="1" applyBorder="1" applyAlignment="1">
      <alignment horizontal="right" vertical="center" wrapText="1"/>
    </xf>
    <xf numFmtId="166" fontId="15" fillId="0" borderId="0" xfId="3" quotePrefix="1" applyNumberFormat="1" applyFont="1" applyFill="1" applyBorder="1" applyAlignment="1">
      <alignment horizontal="center" vertical="center" wrapText="1"/>
    </xf>
    <xf numFmtId="166" fontId="15" fillId="0" borderId="0" xfId="3" applyNumberFormat="1" applyFont="1" applyFill="1" applyBorder="1" applyAlignment="1">
      <alignment horizontal="center" vertical="center" wrapText="1"/>
    </xf>
    <xf numFmtId="165" fontId="22" fillId="0" borderId="0" xfId="3" applyNumberFormat="1" applyFont="1" applyFill="1" applyBorder="1" applyAlignment="1">
      <alignment horizontal="center" vertical="center" wrapText="1"/>
    </xf>
    <xf numFmtId="0" fontId="26" fillId="8" borderId="0" xfId="3" applyFont="1" applyFill="1" applyBorder="1" applyAlignment="1" applyProtection="1">
      <alignment horizontal="center" vertical="center" wrapText="1"/>
    </xf>
    <xf numFmtId="0" fontId="8" fillId="0" borderId="0" xfId="3" applyFont="1" applyFill="1" applyBorder="1" applyAlignment="1">
      <alignment horizontal="center" vertical="center" wrapText="1"/>
    </xf>
    <xf numFmtId="164" fontId="18" fillId="0" borderId="0" xfId="3" applyNumberFormat="1" applyFont="1" applyFill="1" applyBorder="1" applyAlignment="1" applyProtection="1">
      <alignment horizontal="center" vertical="center" wrapText="1"/>
    </xf>
    <xf numFmtId="9" fontId="0" fillId="0" borderId="0" xfId="5" quotePrefix="1" applyFont="1" applyFill="1" applyBorder="1" applyAlignment="1">
      <alignment horizontal="center" vertical="center" wrapText="1"/>
    </xf>
    <xf numFmtId="0" fontId="1" fillId="0" borderId="0" xfId="3" applyFont="1" applyFill="1" applyBorder="1" applyAlignment="1">
      <alignment horizontal="right" vertical="center" wrapText="1"/>
    </xf>
    <xf numFmtId="164" fontId="1" fillId="0" borderId="0" xfId="3" applyNumberFormat="1" applyFont="1" applyFill="1" applyBorder="1" applyAlignment="1">
      <alignment horizontal="center" vertical="center" wrapText="1"/>
    </xf>
    <xf numFmtId="166" fontId="0" fillId="0" borderId="0" xfId="5" quotePrefix="1" applyNumberFormat="1" applyFont="1" applyFill="1" applyBorder="1" applyAlignment="1">
      <alignment horizontal="center" vertical="center" wrapText="1"/>
    </xf>
    <xf numFmtId="0" fontId="23" fillId="0" borderId="0" xfId="3" quotePrefix="1" applyFont="1" applyFill="1" applyBorder="1" applyAlignment="1">
      <alignment horizontal="right" vertical="center" wrapText="1"/>
    </xf>
    <xf numFmtId="164" fontId="23" fillId="0" borderId="0" xfId="3" quotePrefix="1" applyNumberFormat="1" applyFont="1" applyFill="1" applyBorder="1" applyAlignment="1">
      <alignment horizontal="right" vertical="center" wrapText="1"/>
    </xf>
    <xf numFmtId="0" fontId="1" fillId="0" borderId="0" xfId="3" applyFill="1" applyAlignment="1">
      <alignment horizontal="center"/>
    </xf>
    <xf numFmtId="0" fontId="1" fillId="0" borderId="0" xfId="3"/>
    <xf numFmtId="0" fontId="1" fillId="0" borderId="0" xfId="3" applyFill="1"/>
    <xf numFmtId="0" fontId="29" fillId="0" borderId="0" xfId="3" applyFont="1" applyFill="1" applyBorder="1" applyAlignment="1">
      <alignment horizontal="left" vertical="center"/>
    </xf>
    <xf numFmtId="0" fontId="29" fillId="0" borderId="0" xfId="3" applyFont="1" applyFill="1" applyBorder="1" applyAlignment="1">
      <alignment horizontal="center" vertical="center" wrapText="1"/>
    </xf>
    <xf numFmtId="0" fontId="30" fillId="0" borderId="0" xfId="3" applyFont="1" applyFill="1" applyBorder="1" applyAlignment="1">
      <alignment horizontal="center" vertical="center" wrapText="1"/>
    </xf>
    <xf numFmtId="0" fontId="21" fillId="0" borderId="0" xfId="4" applyFill="1" applyBorder="1" applyAlignment="1">
      <alignment horizontal="center" vertical="center" wrapText="1"/>
    </xf>
    <xf numFmtId="0" fontId="31" fillId="0" borderId="0" xfId="3" applyFont="1" applyFill="1" applyBorder="1" applyAlignment="1">
      <alignment horizontal="center" vertical="center" wrapText="1"/>
    </xf>
    <xf numFmtId="0" fontId="21" fillId="0" borderId="0" xfId="4" applyAlignment="1">
      <alignment horizontal="center"/>
    </xf>
    <xf numFmtId="0" fontId="16" fillId="0" borderId="0" xfId="3" applyFont="1" applyFill="1" applyBorder="1" applyAlignment="1" applyProtection="1">
      <alignment horizontal="left" vertical="center"/>
    </xf>
    <xf numFmtId="0" fontId="1" fillId="0" borderId="0" xfId="3" applyFont="1" applyFill="1" applyBorder="1" applyAlignment="1" applyProtection="1">
      <alignment horizontal="center" vertical="center" wrapText="1"/>
    </xf>
    <xf numFmtId="0" fontId="17" fillId="0" borderId="0" xfId="3" applyFont="1" applyFill="1" applyBorder="1" applyAlignment="1" applyProtection="1">
      <alignment horizontal="center" vertical="center"/>
    </xf>
    <xf numFmtId="0" fontId="25" fillId="0" borderId="0" xfId="3" applyFont="1" applyFill="1" applyBorder="1" applyAlignment="1" applyProtection="1">
      <alignment horizontal="center" vertical="center" wrapText="1"/>
    </xf>
    <xf numFmtId="0" fontId="19" fillId="0" borderId="0" xfId="3" applyFont="1" applyFill="1" applyBorder="1" applyAlignment="1" applyProtection="1">
      <alignment vertical="center" wrapText="1"/>
    </xf>
    <xf numFmtId="0" fontId="19" fillId="6" borderId="0" xfId="3" applyFont="1" applyFill="1" applyBorder="1" applyAlignment="1" applyProtection="1">
      <alignment horizontal="center" vertical="center" wrapText="1"/>
    </xf>
    <xf numFmtId="0" fontId="18" fillId="0" borderId="41" xfId="3" applyFont="1" applyFill="1" applyBorder="1" applyAlignment="1" applyProtection="1">
      <alignment horizontal="center" vertical="center" wrapText="1"/>
    </xf>
    <xf numFmtId="0" fontId="18" fillId="0" borderId="0" xfId="3" applyFont="1" applyFill="1" applyBorder="1" applyAlignment="1" applyProtection="1">
      <alignment horizontal="center" vertical="center" wrapText="1"/>
    </xf>
    <xf numFmtId="0" fontId="19" fillId="0" borderId="0" xfId="3" applyFont="1" applyFill="1" applyBorder="1" applyAlignment="1" applyProtection="1">
      <alignment horizontal="center" vertical="center" wrapText="1"/>
    </xf>
    <xf numFmtId="0" fontId="19" fillId="7" borderId="42" xfId="3" applyFont="1" applyFill="1" applyBorder="1" applyAlignment="1" applyProtection="1">
      <alignment horizontal="center" vertical="center" wrapText="1"/>
    </xf>
    <xf numFmtId="0" fontId="20" fillId="0" borderId="0" xfId="3" applyFont="1" applyFill="1" applyBorder="1" applyAlignment="1" applyProtection="1">
      <alignment horizontal="center" vertical="center" wrapText="1"/>
    </xf>
    <xf numFmtId="0" fontId="21" fillId="0" borderId="43" xfId="4" applyFill="1" applyBorder="1" applyAlignment="1" applyProtection="1">
      <alignment horizontal="center" vertical="center" wrapText="1"/>
    </xf>
    <xf numFmtId="0" fontId="21" fillId="0" borderId="43" xfId="4" quotePrefix="1" applyFill="1" applyBorder="1" applyAlignment="1" applyProtection="1">
      <alignment horizontal="right" vertical="center" wrapText="1"/>
    </xf>
    <xf numFmtId="0" fontId="21" fillId="0" borderId="44" xfId="4" quotePrefix="1" applyFill="1" applyBorder="1" applyAlignment="1" applyProtection="1">
      <alignment horizontal="right" vertical="center" wrapText="1"/>
    </xf>
    <xf numFmtId="0" fontId="21" fillId="0" borderId="0" xfId="4" quotePrefix="1" applyFill="1" applyBorder="1" applyAlignment="1" applyProtection="1">
      <alignment horizontal="center" vertical="center" wrapText="1"/>
    </xf>
    <xf numFmtId="0" fontId="19" fillId="7" borderId="0" xfId="3" applyFont="1" applyFill="1" applyBorder="1" applyAlignment="1" applyProtection="1">
      <alignment horizontal="center" vertical="center" wrapText="1"/>
    </xf>
    <xf numFmtId="0" fontId="20" fillId="7" borderId="0" xfId="3" applyFont="1" applyFill="1" applyBorder="1" applyAlignment="1" applyProtection="1">
      <alignment horizontal="center" vertical="center" wrapText="1"/>
    </xf>
    <xf numFmtId="0" fontId="1" fillId="7" borderId="0" xfId="3" applyFont="1" applyFill="1" applyBorder="1" applyAlignment="1" applyProtection="1">
      <alignment horizontal="center" vertical="center" wrapText="1"/>
    </xf>
    <xf numFmtId="0" fontId="22" fillId="8" borderId="0" xfId="3" applyFont="1" applyFill="1" applyBorder="1" applyAlignment="1" applyProtection="1">
      <alignment horizontal="center" vertical="center" wrapText="1"/>
    </xf>
    <xf numFmtId="0" fontId="26" fillId="8" borderId="0" xfId="3" quotePrefix="1" applyFont="1" applyFill="1" applyBorder="1" applyAlignment="1" applyProtection="1">
      <alignment horizontal="center" vertical="center" wrapText="1"/>
    </xf>
    <xf numFmtId="0" fontId="15" fillId="8" borderId="0" xfId="3" applyFont="1" applyFill="1" applyBorder="1" applyAlignment="1" applyProtection="1">
      <alignment horizontal="center" vertical="center" wrapText="1"/>
    </xf>
    <xf numFmtId="0" fontId="18" fillId="0" borderId="0" xfId="3" applyFont="1" applyFill="1" applyBorder="1" applyAlignment="1" applyProtection="1">
      <alignment horizontal="right" vertical="center" wrapText="1"/>
    </xf>
    <xf numFmtId="166" fontId="18" fillId="0" borderId="0" xfId="5" applyNumberFormat="1" applyFont="1" applyFill="1" applyBorder="1" applyAlignment="1" applyProtection="1">
      <alignment horizontal="center" vertical="center" wrapText="1"/>
    </xf>
    <xf numFmtId="0" fontId="23" fillId="0" borderId="0" xfId="3" applyFont="1" applyFill="1" applyBorder="1" applyAlignment="1" applyProtection="1">
      <alignment horizontal="right" vertical="center" wrapText="1"/>
    </xf>
    <xf numFmtId="164" fontId="25" fillId="0" borderId="0" xfId="3" applyNumberFormat="1" applyFont="1" applyFill="1" applyBorder="1" applyAlignment="1" applyProtection="1">
      <alignment horizontal="center" vertical="center" wrapText="1"/>
    </xf>
    <xf numFmtId="0" fontId="20" fillId="8" borderId="0" xfId="3" applyFont="1" applyFill="1" applyBorder="1" applyAlignment="1" applyProtection="1">
      <alignment horizontal="center" vertical="center" wrapText="1"/>
    </xf>
    <xf numFmtId="0" fontId="23" fillId="0" borderId="0" xfId="3" applyFont="1" applyFill="1" applyBorder="1" applyAlignment="1" applyProtection="1">
      <alignment horizontal="center" vertical="center" wrapText="1"/>
    </xf>
    <xf numFmtId="166" fontId="18" fillId="0" borderId="0" xfId="3" applyNumberFormat="1" applyFont="1" applyFill="1" applyBorder="1" applyAlignment="1" applyProtection="1">
      <alignment horizontal="center" vertical="center" wrapText="1"/>
    </xf>
    <xf numFmtId="0" fontId="32" fillId="0" borderId="0" xfId="3" applyFont="1" applyFill="1" applyBorder="1" applyAlignment="1" applyProtection="1">
      <alignment horizontal="center" vertical="center" wrapText="1"/>
    </xf>
    <xf numFmtId="166" fontId="32" fillId="0" borderId="0" xfId="5" applyNumberFormat="1" applyFont="1" applyFill="1" applyBorder="1" applyAlignment="1" applyProtection="1">
      <alignment horizontal="center" vertical="center" wrapText="1"/>
    </xf>
    <xf numFmtId="0" fontId="18" fillId="0" borderId="0" xfId="3" quotePrefix="1" applyFont="1" applyFill="1" applyBorder="1" applyAlignment="1" applyProtection="1">
      <alignment horizontal="center" vertical="center" wrapText="1"/>
    </xf>
    <xf numFmtId="166" fontId="0" fillId="0" borderId="0" xfId="5" applyNumberFormat="1" applyFont="1" applyFill="1" applyBorder="1" applyAlignment="1" applyProtection="1">
      <alignment horizontal="center" vertical="center" wrapText="1"/>
    </xf>
    <xf numFmtId="0" fontId="1" fillId="0" borderId="0" xfId="3" quotePrefix="1" applyFont="1" applyFill="1" applyBorder="1" applyAlignment="1" applyProtection="1">
      <alignment horizontal="center" vertical="center" wrapText="1"/>
    </xf>
    <xf numFmtId="9" fontId="23" fillId="0" borderId="0" xfId="5" applyFont="1" applyFill="1" applyBorder="1" applyAlignment="1" applyProtection="1">
      <alignment horizontal="center" vertical="center" wrapText="1"/>
    </xf>
    <xf numFmtId="0" fontId="22" fillId="9" borderId="0" xfId="3" applyFont="1" applyFill="1" applyBorder="1" applyAlignment="1" applyProtection="1">
      <alignment horizontal="center" vertical="center" wrapText="1"/>
    </xf>
    <xf numFmtId="0" fontId="33" fillId="9" borderId="0" xfId="3" quotePrefix="1" applyFont="1" applyFill="1" applyBorder="1" applyAlignment="1" applyProtection="1">
      <alignment horizontal="center" vertical="center" wrapText="1"/>
    </xf>
    <xf numFmtId="0" fontId="15" fillId="9" borderId="0" xfId="3" applyFont="1" applyFill="1" applyBorder="1" applyAlignment="1" applyProtection="1">
      <alignment horizontal="center" vertical="center" wrapText="1"/>
    </xf>
    <xf numFmtId="0" fontId="22" fillId="0" borderId="0"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26" fillId="0" borderId="0" xfId="3" quotePrefix="1" applyFont="1" applyFill="1" applyBorder="1" applyAlignment="1" applyProtection="1">
      <alignment horizontal="center" vertical="center" wrapText="1"/>
    </xf>
    <xf numFmtId="3" fontId="18" fillId="0" borderId="0" xfId="3" applyNumberFormat="1" applyFont="1" applyFill="1" applyBorder="1" applyAlignment="1" applyProtection="1">
      <alignment horizontal="center" vertical="center" wrapText="1"/>
    </xf>
    <xf numFmtId="9" fontId="18" fillId="0" borderId="0" xfId="5" applyFont="1" applyFill="1" applyBorder="1" applyAlignment="1" applyProtection="1">
      <alignment horizontal="center" vertical="center" wrapText="1"/>
    </xf>
    <xf numFmtId="0" fontId="18" fillId="0" borderId="0" xfId="3" quotePrefix="1" applyFont="1" applyFill="1" applyBorder="1" applyAlignment="1" applyProtection="1">
      <alignment horizontal="right" vertical="center" wrapText="1"/>
    </xf>
    <xf numFmtId="164" fontId="18" fillId="0" borderId="0" xfId="3" quotePrefix="1" applyNumberFormat="1" applyFont="1" applyFill="1" applyBorder="1" applyAlignment="1" applyProtection="1">
      <alignment horizontal="center" vertical="center" wrapText="1"/>
    </xf>
    <xf numFmtId="3" fontId="18" fillId="0" borderId="0" xfId="3" quotePrefix="1" applyNumberFormat="1" applyFont="1" applyFill="1" applyBorder="1" applyAlignment="1" applyProtection="1">
      <alignment horizontal="center" vertical="center" wrapText="1"/>
    </xf>
    <xf numFmtId="166" fontId="18" fillId="0" borderId="0" xfId="5" quotePrefix="1" applyNumberFormat="1" applyFont="1" applyFill="1" applyBorder="1" applyAlignment="1" applyProtection="1">
      <alignment horizontal="center" vertical="center" wrapText="1"/>
    </xf>
    <xf numFmtId="10" fontId="18" fillId="0" borderId="0" xfId="3" quotePrefix="1" applyNumberFormat="1" applyFont="1" applyFill="1" applyBorder="1" applyAlignment="1" applyProtection="1">
      <alignment horizontal="center" vertical="center" wrapText="1"/>
    </xf>
    <xf numFmtId="166" fontId="25" fillId="0" borderId="0" xfId="5" applyNumberFormat="1" applyFont="1" applyFill="1" applyBorder="1" applyAlignment="1" applyProtection="1">
      <alignment horizontal="center" vertical="center" wrapText="1"/>
    </xf>
    <xf numFmtId="0" fontId="16" fillId="0" borderId="0" xfId="3" applyFont="1" applyBorder="1" applyAlignment="1">
      <alignment horizontal="left" vertical="center"/>
    </xf>
    <xf numFmtId="0" fontId="18" fillId="5" borderId="0" xfId="3" applyFont="1" applyFill="1" applyBorder="1" applyAlignment="1">
      <alignment horizontal="center" vertical="center" wrapText="1"/>
    </xf>
    <xf numFmtId="0" fontId="25" fillId="5" borderId="0" xfId="3" applyFont="1" applyFill="1" applyBorder="1" applyAlignment="1">
      <alignment horizontal="center" vertical="center" wrapText="1"/>
    </xf>
    <xf numFmtId="3" fontId="18" fillId="0" borderId="0" xfId="3" applyNumberFormat="1" applyFont="1" applyFill="1" applyBorder="1" applyAlignment="1">
      <alignment horizontal="center" vertical="center" wrapText="1"/>
    </xf>
    <xf numFmtId="0" fontId="26" fillId="0" borderId="0" xfId="3" quotePrefix="1" applyFont="1" applyFill="1" applyBorder="1" applyAlignment="1">
      <alignment horizontal="center" vertical="center" wrapText="1"/>
    </xf>
    <xf numFmtId="3" fontId="1" fillId="0" borderId="0" xfId="3" quotePrefix="1" applyNumberFormat="1" applyFont="1" applyFill="1" applyBorder="1" applyAlignment="1">
      <alignment horizontal="center" vertical="center" wrapText="1"/>
    </xf>
    <xf numFmtId="0" fontId="32" fillId="0" borderId="0" xfId="3" applyFont="1" applyFill="1" applyBorder="1" applyAlignment="1">
      <alignment horizontal="center" vertical="center" wrapText="1"/>
    </xf>
    <xf numFmtId="166" fontId="26" fillId="8" borderId="0" xfId="5" applyNumberFormat="1" applyFont="1" applyFill="1" applyBorder="1" applyAlignment="1">
      <alignment horizontal="center" vertical="center" wrapText="1"/>
    </xf>
    <xf numFmtId="166" fontId="22" fillId="8" borderId="0" xfId="5" applyNumberFormat="1" applyFont="1" applyFill="1" applyBorder="1" applyAlignment="1">
      <alignment horizontal="center" vertical="center" wrapText="1"/>
    </xf>
    <xf numFmtId="164" fontId="13" fillId="0" borderId="9" xfId="1" applyNumberFormat="1" applyFont="1" applyFill="1" applyBorder="1" applyAlignment="1">
      <alignment horizontal="left" vertical="center" wrapText="1"/>
    </xf>
    <xf numFmtId="164" fontId="13" fillId="0" borderId="7" xfId="1" applyNumberFormat="1" applyFont="1" applyFill="1" applyBorder="1" applyAlignment="1">
      <alignment horizontal="left" vertical="center" wrapText="1"/>
    </xf>
    <xf numFmtId="164" fontId="13" fillId="0" borderId="20" xfId="1" applyNumberFormat="1" applyFont="1" applyFill="1" applyBorder="1" applyAlignment="1">
      <alignment horizontal="left" vertical="center" wrapText="1"/>
    </xf>
    <xf numFmtId="164" fontId="13" fillId="0" borderId="10" xfId="1" applyNumberFormat="1" applyFont="1" applyFill="1" applyBorder="1" applyAlignment="1">
      <alignment horizontal="left" vertical="center" wrapText="1"/>
    </xf>
    <xf numFmtId="164" fontId="13" fillId="0" borderId="1" xfId="1" applyNumberFormat="1" applyFont="1" applyFill="1" applyBorder="1" applyAlignment="1">
      <alignment horizontal="left" vertical="center" wrapText="1"/>
    </xf>
    <xf numFmtId="164" fontId="13" fillId="0" borderId="2" xfId="1" applyNumberFormat="1" applyFont="1" applyFill="1" applyBorder="1" applyAlignment="1">
      <alignment horizontal="left" vertical="center" wrapText="1"/>
    </xf>
    <xf numFmtId="164" fontId="13" fillId="0" borderId="47" xfId="1" applyNumberFormat="1" applyFont="1" applyFill="1" applyBorder="1" applyAlignment="1">
      <alignment horizontal="left" vertical="center" wrapText="1"/>
    </xf>
    <xf numFmtId="164" fontId="13" fillId="5" borderId="9" xfId="1" applyNumberFormat="1" applyFont="1" applyFill="1" applyBorder="1" applyAlignment="1">
      <alignment horizontal="left" vertical="center" wrapText="1"/>
    </xf>
    <xf numFmtId="164" fontId="13" fillId="5" borderId="7" xfId="1" applyNumberFormat="1" applyFont="1" applyFill="1" applyBorder="1" applyAlignment="1">
      <alignment horizontal="left" vertical="center" wrapText="1"/>
    </xf>
    <xf numFmtId="164" fontId="13" fillId="5" borderId="23" xfId="1" applyNumberFormat="1" applyFont="1" applyFill="1" applyBorder="1" applyAlignment="1">
      <alignment horizontal="left" vertical="center" wrapText="1"/>
    </xf>
    <xf numFmtId="164" fontId="13" fillId="0" borderId="23" xfId="1" applyNumberFormat="1"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46" xfId="0" applyFont="1" applyFill="1" applyBorder="1" applyAlignment="1">
      <alignment horizontal="left" vertical="center" wrapText="1"/>
    </xf>
  </cellXfs>
  <cellStyles count="6">
    <cellStyle name="Link 2" xfId="4"/>
    <cellStyle name="Prozent 2" xfId="5"/>
    <cellStyle name="Standard" xfId="0" builtinId="0"/>
    <cellStyle name="Standard 2" xfId="1"/>
    <cellStyle name="Standard 3" xfId="3"/>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f\Desktop\HomeOffice\20200429\TemplateERW_MHB_202003-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f\Desktop\HomeOffice\20200429\TemplateERW_MHB_202003-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erweitertes vdp-Template"/>
      <sheetName val="extended vdp-Template"/>
      <sheetName val="A. HTT General"/>
      <sheetName val="B1. HTT Mortgage Assets"/>
      <sheetName val="B2. HTT Public Sector Assets"/>
      <sheetName val="B3. HTT Shipping Assets"/>
      <sheetName val="C. HTT Harmonised Glossary"/>
      <sheetName val="D. Insert Nat Trans Templ"/>
      <sheetName val="E. Optional ECB-ECAIs data"/>
      <sheetName val="vdp-Glossar (D)"/>
      <sheetName val="vdp glossary (E) "/>
      <sheetName val="Disclaimer"/>
    </sheetNames>
    <sheetDataSet>
      <sheetData sheetId="0"/>
      <sheetData sheetId="1"/>
      <sheetData sheetId="2"/>
      <sheetData sheetId="3"/>
      <sheetData sheetId="4"/>
      <sheetData sheetId="5"/>
      <sheetData sheetId="6"/>
      <sheetData sheetId="7">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8"/>
      <sheetData sheetId="9">
        <row r="17">
          <cell r="B17" t="str">
            <v>Hedging Strategy (please explain how you address interest rate and currency risk)</v>
          </cell>
        </row>
      </sheetData>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erweitertes vdp-Template"/>
      <sheetName val="extended vdp-Template"/>
      <sheetName val="A. HTT General"/>
      <sheetName val="B1. HTT Mortgage Assets"/>
      <sheetName val="B2. HTT Public Sector Assets"/>
      <sheetName val="B3. HTT Shipping Assets"/>
      <sheetName val="C. HTT Harmonised Glossary"/>
      <sheetName val="D. Insert Nat Trans Templ"/>
      <sheetName val="E. Optional ECB-ECAIs data"/>
      <sheetName val="vdp-Glossar (D)"/>
      <sheetName val="vdp glossary (E) "/>
      <sheetName val="Disclaimer"/>
    </sheetNames>
    <sheetDataSet>
      <sheetData sheetId="0"/>
      <sheetData sheetId="1"/>
      <sheetData sheetId="2"/>
      <sheetData sheetId="3"/>
      <sheetData sheetId="4"/>
      <sheetData sheetId="5"/>
      <sheetData sheetId="6">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7"/>
      <sheetData sheetId="8"/>
      <sheetData sheetId="9">
        <row r="17">
          <cell r="B17" t="str">
            <v>Hedging Strategy (please explain how you address interest rate and currency risk)</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158/" TargetMode="External"/><Relationship Id="rId4" Type="http://schemas.openxmlformats.org/officeDocument/2006/relationships/hyperlink" Target="https://coveredbondlabel.com/issuer/158/"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www.pfandbrief.de/cms/_internet.nsf/0/06BFDC302B658001C12579E20038498C/$FILE/DE_PfandBG_10.2009.pdf?OpenElement"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http://www.pfandbrief.de/cms/_internet.nsf/0/2E2059E444935AC8C1257D74003309A0/$FILE/vdp_Broschuere_BelWert_2011_11_04_DE.pdf" TargetMode="External"/><Relationship Id="rId1" Type="http://schemas.openxmlformats.org/officeDocument/2006/relationships/hyperlink" Target="http://www.pfandbrief.de/cms/_internet.nsf/0/06A21D027F07E932C12579E200384989/$FILE/DE_PfandBarWertV_01.2011.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71"/>
  <sheetViews>
    <sheetView showGridLines="0" tabSelected="1" zoomScale="85" zoomScaleNormal="85" workbookViewId="0"/>
  </sheetViews>
  <sheetFormatPr baseColWidth="10" defaultColWidth="9.140625" defaultRowHeight="11.25" x14ac:dyDescent="0.2"/>
  <cols>
    <col min="1" max="1" width="46" style="163" customWidth="1"/>
    <col min="2" max="2" width="11.5703125" style="163" customWidth="1"/>
    <col min="3" max="3" width="15.7109375" style="164" customWidth="1"/>
    <col min="4" max="8" width="15.7109375" style="163" customWidth="1"/>
    <col min="9" max="9" width="16.7109375" style="163" customWidth="1"/>
    <col min="10" max="10" width="17.7109375" style="163" customWidth="1"/>
    <col min="11" max="11" width="27" style="163" customWidth="1"/>
    <col min="12" max="12" width="38.140625" style="163" customWidth="1"/>
    <col min="13" max="13" width="37.85546875" style="163" customWidth="1"/>
    <col min="14" max="1025" width="11.42578125" style="163" customWidth="1"/>
    <col min="1026" max="16384" width="9.140625" style="165"/>
  </cols>
  <sheetData>
    <row r="1" spans="1:13" s="39" customFormat="1" ht="12" thickBot="1" x14ac:dyDescent="0.25">
      <c r="A1" s="25" t="s">
        <v>0</v>
      </c>
      <c r="B1" s="26" t="s">
        <v>1598</v>
      </c>
      <c r="C1" s="27"/>
      <c r="D1" s="26"/>
      <c r="E1" s="26"/>
      <c r="F1" s="26"/>
      <c r="G1" s="26"/>
      <c r="H1" s="28"/>
      <c r="I1" s="38"/>
      <c r="J1" s="38"/>
      <c r="K1" s="38"/>
      <c r="L1" s="38"/>
    </row>
    <row r="2" spans="1:13" s="39" customFormat="1" x14ac:dyDescent="0.2">
      <c r="A2" s="40" t="s">
        <v>1</v>
      </c>
      <c r="B2" s="41" t="s">
        <v>2</v>
      </c>
      <c r="C2" s="42">
        <v>28848.741999999998</v>
      </c>
      <c r="D2" s="43" t="s">
        <v>3</v>
      </c>
      <c r="E2" s="43"/>
      <c r="F2" s="43"/>
      <c r="G2" s="41" t="s">
        <v>2</v>
      </c>
      <c r="H2" s="42">
        <v>27898.332999999999</v>
      </c>
      <c r="J2" s="44"/>
      <c r="K2" s="45"/>
      <c r="L2" s="45"/>
    </row>
    <row r="3" spans="1:13" s="39" customFormat="1" x14ac:dyDescent="0.2">
      <c r="A3" s="46" t="s">
        <v>4</v>
      </c>
      <c r="B3" s="47" t="s">
        <v>5</v>
      </c>
      <c r="C3" s="42">
        <v>8</v>
      </c>
      <c r="D3" s="298" t="s">
        <v>6</v>
      </c>
      <c r="E3" s="299"/>
      <c r="F3" s="299"/>
      <c r="G3" s="48" t="s">
        <v>5</v>
      </c>
      <c r="H3" s="42">
        <v>8</v>
      </c>
      <c r="J3" s="44"/>
      <c r="K3" s="49"/>
      <c r="L3" s="49"/>
      <c r="M3" s="29"/>
    </row>
    <row r="4" spans="1:13" s="39" customFormat="1" x14ac:dyDescent="0.2">
      <c r="A4" s="46" t="s">
        <v>7</v>
      </c>
      <c r="B4" s="50" t="s">
        <v>8</v>
      </c>
      <c r="C4" s="51">
        <v>100</v>
      </c>
      <c r="D4" s="298" t="s">
        <v>9</v>
      </c>
      <c r="E4" s="299"/>
      <c r="F4" s="299"/>
      <c r="G4" s="41" t="s">
        <v>10</v>
      </c>
      <c r="H4" s="51" t="s">
        <v>11</v>
      </c>
      <c r="K4" s="52"/>
      <c r="L4" s="52"/>
    </row>
    <row r="5" spans="1:13" s="39" customFormat="1" x14ac:dyDescent="0.2">
      <c r="A5" s="46" t="s">
        <v>12</v>
      </c>
      <c r="B5" s="53"/>
      <c r="C5" s="51" t="s">
        <v>13</v>
      </c>
      <c r="D5" s="298" t="s">
        <v>14</v>
      </c>
      <c r="E5" s="299"/>
      <c r="F5" s="299"/>
      <c r="G5" s="54" t="s">
        <v>15</v>
      </c>
      <c r="H5" s="55" t="s">
        <v>16</v>
      </c>
      <c r="K5" s="52"/>
      <c r="L5" s="52"/>
    </row>
    <row r="6" spans="1:13" s="39" customFormat="1" x14ac:dyDescent="0.2">
      <c r="A6" s="46" t="s">
        <v>17</v>
      </c>
      <c r="B6" s="41" t="s">
        <v>10</v>
      </c>
      <c r="C6" s="51" t="s">
        <v>18</v>
      </c>
      <c r="D6" s="298" t="s">
        <v>19</v>
      </c>
      <c r="E6" s="299"/>
      <c r="F6" s="299"/>
      <c r="G6" s="54" t="s">
        <v>10</v>
      </c>
      <c r="H6" s="55" t="s">
        <v>11</v>
      </c>
      <c r="K6" s="52"/>
      <c r="L6" s="52"/>
    </row>
    <row r="7" spans="1:13" s="39" customFormat="1" ht="12" thickBot="1" x14ac:dyDescent="0.25">
      <c r="A7" s="166" t="s">
        <v>20</v>
      </c>
      <c r="B7" s="50" t="s">
        <v>8</v>
      </c>
      <c r="C7" s="51" t="s">
        <v>18</v>
      </c>
      <c r="D7" s="300" t="s">
        <v>21</v>
      </c>
      <c r="E7" s="301"/>
      <c r="F7" s="301"/>
      <c r="G7" s="56" t="s">
        <v>10</v>
      </c>
      <c r="H7" s="57" t="s">
        <v>18</v>
      </c>
      <c r="K7" s="52"/>
      <c r="L7" s="52"/>
    </row>
    <row r="8" spans="1:13" s="39" customFormat="1" ht="12" thickBot="1" x14ac:dyDescent="0.25">
      <c r="A8" s="58" t="s">
        <v>22</v>
      </c>
      <c r="B8" s="41" t="s">
        <v>8</v>
      </c>
      <c r="C8" s="42">
        <v>2</v>
      </c>
      <c r="D8" s="59"/>
      <c r="E8" s="59"/>
      <c r="F8" s="59"/>
      <c r="G8" s="59"/>
      <c r="H8" s="59"/>
      <c r="K8" s="52"/>
      <c r="L8" s="52"/>
    </row>
    <row r="9" spans="1:13" s="39" customFormat="1" ht="12" thickBot="1" x14ac:dyDescent="0.25">
      <c r="A9" s="46" t="s">
        <v>23</v>
      </c>
      <c r="B9" s="41" t="s">
        <v>10</v>
      </c>
      <c r="C9" s="51" t="s">
        <v>18</v>
      </c>
      <c r="D9" s="302" t="s">
        <v>24</v>
      </c>
      <c r="E9" s="303"/>
      <c r="F9" s="304"/>
      <c r="G9" s="60" t="s">
        <v>2</v>
      </c>
      <c r="H9" s="61">
        <v>731.74900000000002</v>
      </c>
      <c r="I9" s="38"/>
      <c r="J9" s="38"/>
      <c r="K9" s="38"/>
      <c r="L9" s="38"/>
    </row>
    <row r="10" spans="1:13" s="39" customFormat="1" ht="12" thickBot="1" x14ac:dyDescent="0.25">
      <c r="A10" s="46" t="s">
        <v>25</v>
      </c>
      <c r="B10" s="41" t="s">
        <v>10</v>
      </c>
      <c r="C10" s="51" t="s">
        <v>18</v>
      </c>
      <c r="D10" s="62"/>
      <c r="E10" s="62"/>
      <c r="F10" s="62"/>
      <c r="G10" s="62"/>
      <c r="H10" s="62"/>
      <c r="I10" s="38"/>
      <c r="J10" s="38"/>
      <c r="K10" s="38"/>
      <c r="L10" s="38"/>
    </row>
    <row r="11" spans="1:13" s="39" customFormat="1" x14ac:dyDescent="0.2">
      <c r="A11" s="166" t="s">
        <v>26</v>
      </c>
      <c r="B11" s="48" t="s">
        <v>27</v>
      </c>
      <c r="C11" s="51" t="s">
        <v>18</v>
      </c>
      <c r="D11" s="63"/>
      <c r="E11" s="64"/>
      <c r="F11" s="65" t="s">
        <v>28</v>
      </c>
      <c r="G11" s="66" t="s">
        <v>29</v>
      </c>
      <c r="H11" s="67" t="s">
        <v>30</v>
      </c>
      <c r="I11" s="68"/>
      <c r="J11" s="69"/>
      <c r="K11" s="70"/>
      <c r="L11" s="30"/>
    </row>
    <row r="12" spans="1:13" s="39" customFormat="1" x14ac:dyDescent="0.2">
      <c r="A12" s="46" t="s">
        <v>31</v>
      </c>
      <c r="B12" s="41" t="s">
        <v>10</v>
      </c>
      <c r="C12" s="51" t="s">
        <v>18</v>
      </c>
      <c r="D12" s="305" t="s">
        <v>32</v>
      </c>
      <c r="E12" s="306"/>
      <c r="F12" s="307"/>
      <c r="G12" s="71">
        <v>161237</v>
      </c>
      <c r="H12" s="72">
        <v>1877</v>
      </c>
      <c r="I12" s="38"/>
      <c r="J12" s="38"/>
      <c r="K12" s="38"/>
      <c r="L12" s="38"/>
    </row>
    <row r="13" spans="1:13" s="39" customFormat="1" ht="12" thickBot="1" x14ac:dyDescent="0.25">
      <c r="A13" s="167" t="s">
        <v>33</v>
      </c>
      <c r="B13" s="73" t="s">
        <v>2</v>
      </c>
      <c r="C13" s="74">
        <v>7771.47</v>
      </c>
      <c r="D13" s="75" t="s">
        <v>34</v>
      </c>
      <c r="E13" s="76"/>
      <c r="F13" s="77"/>
      <c r="G13" s="71">
        <v>183141</v>
      </c>
      <c r="H13" s="72">
        <v>2961</v>
      </c>
      <c r="I13" s="78"/>
      <c r="J13" s="78"/>
      <c r="K13" s="38"/>
      <c r="L13" s="38"/>
    </row>
    <row r="14" spans="1:13" s="39" customFormat="1" ht="12" thickBot="1" x14ac:dyDescent="0.25">
      <c r="A14" s="79" t="s">
        <v>35</v>
      </c>
      <c r="B14" s="65" t="s">
        <v>36</v>
      </c>
      <c r="C14" s="74">
        <v>758.27700000000004</v>
      </c>
      <c r="D14" s="298" t="s">
        <v>37</v>
      </c>
      <c r="E14" s="299"/>
      <c r="F14" s="308"/>
      <c r="G14" s="71">
        <v>170181</v>
      </c>
      <c r="H14" s="80">
        <v>3749</v>
      </c>
      <c r="I14" s="31"/>
      <c r="J14" s="31"/>
      <c r="K14" s="78"/>
      <c r="L14" s="78"/>
    </row>
    <row r="15" spans="1:13" s="39" customFormat="1" ht="22.5" x14ac:dyDescent="0.2">
      <c r="A15" s="81" t="s">
        <v>38</v>
      </c>
      <c r="B15" s="82"/>
      <c r="C15" s="32"/>
      <c r="D15" s="298" t="s">
        <v>39</v>
      </c>
      <c r="E15" s="299"/>
      <c r="F15" s="308"/>
      <c r="G15" s="55">
        <v>14458.346</v>
      </c>
      <c r="H15" s="33"/>
      <c r="I15" s="38"/>
      <c r="J15" s="38"/>
      <c r="K15" s="38"/>
      <c r="L15" s="38"/>
    </row>
    <row r="16" spans="1:13" s="39" customFormat="1" ht="12" thickBot="1" x14ac:dyDescent="0.25">
      <c r="A16" s="83" t="s">
        <v>40</v>
      </c>
      <c r="B16" s="41" t="s">
        <v>2</v>
      </c>
      <c r="C16" s="84">
        <v>150</v>
      </c>
      <c r="D16" s="309" t="s">
        <v>41</v>
      </c>
      <c r="E16" s="310"/>
      <c r="F16" s="311"/>
      <c r="G16" s="85">
        <v>4890.5339999999997</v>
      </c>
      <c r="H16" s="59"/>
      <c r="I16" s="86"/>
      <c r="J16" s="86"/>
      <c r="K16" s="78"/>
      <c r="L16" s="78"/>
    </row>
    <row r="17" spans="1:13" s="39" customFormat="1" ht="12" thickBot="1" x14ac:dyDescent="0.25">
      <c r="A17" s="87" t="s">
        <v>42</v>
      </c>
      <c r="B17" s="88" t="s">
        <v>2</v>
      </c>
      <c r="C17" s="89">
        <v>30</v>
      </c>
      <c r="D17" s="90"/>
      <c r="E17" s="90"/>
      <c r="F17" s="90"/>
      <c r="G17" s="90" t="s">
        <v>28</v>
      </c>
      <c r="H17" s="91"/>
      <c r="I17" s="86"/>
      <c r="J17" s="86"/>
      <c r="K17" s="78"/>
      <c r="L17" s="78"/>
    </row>
    <row r="18" spans="1:13" s="39" customFormat="1" x14ac:dyDescent="0.2">
      <c r="A18" s="79" t="s">
        <v>43</v>
      </c>
      <c r="B18" s="65" t="s">
        <v>44</v>
      </c>
      <c r="C18" s="92" t="s">
        <v>47</v>
      </c>
      <c r="D18" s="93"/>
      <c r="E18" s="93"/>
      <c r="F18" s="93"/>
      <c r="G18" s="93"/>
      <c r="H18" s="94"/>
      <c r="I18" s="95"/>
      <c r="J18" s="95"/>
      <c r="K18" s="44"/>
      <c r="L18" s="44"/>
    </row>
    <row r="19" spans="1:13" s="39" customFormat="1" x14ac:dyDescent="0.2">
      <c r="A19" s="46" t="s">
        <v>45</v>
      </c>
      <c r="B19" s="47" t="s">
        <v>46</v>
      </c>
      <c r="C19" s="96" t="s">
        <v>47</v>
      </c>
      <c r="D19" s="93"/>
      <c r="E19" s="93"/>
      <c r="F19" s="93"/>
      <c r="G19" s="93"/>
      <c r="H19" s="33"/>
      <c r="I19" s="78"/>
      <c r="J19" s="78"/>
      <c r="K19" s="97"/>
      <c r="L19" s="97"/>
    </row>
    <row r="20" spans="1:13" s="39" customFormat="1" ht="12" thickBot="1" x14ac:dyDescent="0.25">
      <c r="A20" s="87" t="s">
        <v>48</v>
      </c>
      <c r="B20" s="73" t="s">
        <v>2</v>
      </c>
      <c r="C20" s="98">
        <v>0</v>
      </c>
      <c r="D20" s="90"/>
      <c r="E20" s="90"/>
      <c r="F20" s="90"/>
      <c r="G20" s="93"/>
      <c r="H20" s="94"/>
      <c r="I20" s="95"/>
      <c r="J20" s="95"/>
      <c r="K20" s="34"/>
      <c r="L20" s="34"/>
      <c r="M20" s="99"/>
    </row>
    <row r="21" spans="1:13" s="39" customFormat="1" x14ac:dyDescent="0.2">
      <c r="A21" s="100" t="s">
        <v>49</v>
      </c>
      <c r="B21" s="101" t="s">
        <v>2</v>
      </c>
      <c r="C21" s="102" t="s">
        <v>50</v>
      </c>
      <c r="D21" s="103" t="s">
        <v>51</v>
      </c>
      <c r="E21" s="104"/>
      <c r="F21" s="104"/>
      <c r="G21" s="59"/>
      <c r="H21" s="59"/>
    </row>
    <row r="22" spans="1:13" s="39" customFormat="1" x14ac:dyDescent="0.2">
      <c r="A22" s="105" t="s">
        <v>52</v>
      </c>
      <c r="B22" s="106"/>
      <c r="C22" s="107">
        <v>24081.744999999999</v>
      </c>
      <c r="D22" s="51">
        <v>23490.17</v>
      </c>
      <c r="E22" s="104"/>
      <c r="F22" s="104"/>
      <c r="G22" s="59"/>
      <c r="H22" s="59"/>
    </row>
    <row r="23" spans="1:13" s="39" customFormat="1" x14ac:dyDescent="0.2">
      <c r="A23" s="108" t="s">
        <v>53</v>
      </c>
      <c r="B23" s="48"/>
      <c r="C23" s="107">
        <v>0</v>
      </c>
      <c r="D23" s="51">
        <v>0</v>
      </c>
      <c r="E23" s="109"/>
      <c r="F23" s="109"/>
      <c r="G23" s="110"/>
      <c r="H23" s="59"/>
      <c r="I23" s="38"/>
      <c r="J23" s="38"/>
      <c r="K23" s="38"/>
      <c r="L23" s="38"/>
    </row>
    <row r="24" spans="1:13" s="39" customFormat="1" x14ac:dyDescent="0.2">
      <c r="A24" s="108" t="s">
        <v>54</v>
      </c>
      <c r="B24" s="48"/>
      <c r="C24" s="107">
        <v>0</v>
      </c>
      <c r="D24" s="51">
        <v>0</v>
      </c>
      <c r="E24" s="109"/>
      <c r="F24" s="109"/>
      <c r="G24" s="111"/>
      <c r="H24" s="59"/>
      <c r="I24" s="38"/>
      <c r="J24" s="38"/>
      <c r="K24" s="38"/>
      <c r="L24" s="38"/>
    </row>
    <row r="25" spans="1:13" s="39" customFormat="1" x14ac:dyDescent="0.2">
      <c r="A25" s="112" t="s">
        <v>55</v>
      </c>
      <c r="B25" s="48"/>
      <c r="C25" s="107">
        <v>2919.2249999999999</v>
      </c>
      <c r="D25" s="51">
        <v>3766.6329999999998</v>
      </c>
      <c r="E25" s="109"/>
      <c r="F25" s="109"/>
      <c r="G25" s="113"/>
      <c r="H25" s="59"/>
      <c r="I25" s="38"/>
      <c r="J25" s="38"/>
      <c r="K25" s="38"/>
      <c r="L25" s="38"/>
    </row>
    <row r="26" spans="1:13" s="39" customFormat="1" x14ac:dyDescent="0.2">
      <c r="A26" s="112" t="s">
        <v>56</v>
      </c>
      <c r="B26" s="48"/>
      <c r="C26" s="107">
        <v>0</v>
      </c>
      <c r="D26" s="51">
        <v>0</v>
      </c>
      <c r="E26" s="109"/>
      <c r="F26" s="109"/>
      <c r="G26" s="113"/>
      <c r="H26" s="59"/>
      <c r="I26" s="38"/>
      <c r="J26" s="38"/>
      <c r="K26" s="38"/>
      <c r="L26" s="38"/>
    </row>
    <row r="27" spans="1:13" s="39" customFormat="1" x14ac:dyDescent="0.2">
      <c r="A27" s="112" t="s">
        <v>57</v>
      </c>
      <c r="B27" s="48"/>
      <c r="C27" s="107">
        <v>0</v>
      </c>
      <c r="D27" s="51">
        <v>0</v>
      </c>
      <c r="E27" s="109"/>
      <c r="F27" s="109"/>
      <c r="G27" s="113"/>
      <c r="H27" s="59"/>
      <c r="I27" s="38"/>
      <c r="J27" s="38"/>
      <c r="K27" s="38"/>
      <c r="L27" s="38"/>
    </row>
    <row r="28" spans="1:13" s="39" customFormat="1" x14ac:dyDescent="0.2">
      <c r="A28" s="112" t="s">
        <v>58</v>
      </c>
      <c r="B28" s="48"/>
      <c r="C28" s="107">
        <v>349.71699999999998</v>
      </c>
      <c r="D28" s="51">
        <v>317.81299999999999</v>
      </c>
      <c r="E28" s="109"/>
      <c r="F28" s="109"/>
      <c r="G28" s="113"/>
      <c r="H28" s="59"/>
      <c r="I28" s="38"/>
      <c r="J28" s="38"/>
      <c r="K28" s="38"/>
      <c r="L28" s="38"/>
    </row>
    <row r="29" spans="1:13" s="39" customFormat="1" x14ac:dyDescent="0.2">
      <c r="A29" s="112" t="s">
        <v>59</v>
      </c>
      <c r="B29" s="48"/>
      <c r="C29" s="107">
        <v>0</v>
      </c>
      <c r="D29" s="51">
        <v>0</v>
      </c>
      <c r="E29" s="109"/>
      <c r="F29" s="109"/>
      <c r="G29" s="113" t="s">
        <v>28</v>
      </c>
      <c r="H29" s="33"/>
      <c r="I29" s="78"/>
      <c r="J29" s="78"/>
      <c r="K29" s="31"/>
      <c r="L29" s="31"/>
      <c r="M29" s="29"/>
    </row>
    <row r="30" spans="1:13" s="39" customFormat="1" x14ac:dyDescent="0.2">
      <c r="A30" s="112" t="s">
        <v>60</v>
      </c>
      <c r="B30" s="48"/>
      <c r="C30" s="107">
        <v>0</v>
      </c>
      <c r="D30" s="51">
        <v>0</v>
      </c>
      <c r="E30" s="109"/>
      <c r="F30" s="109"/>
      <c r="G30" s="35"/>
      <c r="H30" s="59"/>
      <c r="I30" s="38"/>
      <c r="J30" s="114"/>
      <c r="K30" s="115"/>
      <c r="L30" s="38"/>
    </row>
    <row r="31" spans="1:13" s="39" customFormat="1" x14ac:dyDescent="0.2">
      <c r="A31" s="112" t="s">
        <v>61</v>
      </c>
      <c r="B31" s="48"/>
      <c r="C31" s="107">
        <v>0</v>
      </c>
      <c r="D31" s="51">
        <v>0</v>
      </c>
      <c r="E31" s="109"/>
      <c r="F31" s="109"/>
      <c r="G31" s="111"/>
      <c r="H31" s="59"/>
      <c r="I31" s="38"/>
      <c r="J31" s="116"/>
      <c r="K31" s="115"/>
      <c r="L31" s="38"/>
    </row>
    <row r="32" spans="1:13" s="39" customFormat="1" x14ac:dyDescent="0.2">
      <c r="A32" s="112" t="s">
        <v>62</v>
      </c>
      <c r="B32" s="48"/>
      <c r="C32" s="107">
        <v>0</v>
      </c>
      <c r="D32" s="51">
        <v>0</v>
      </c>
      <c r="E32" s="109"/>
      <c r="F32" s="109"/>
      <c r="G32" s="111"/>
      <c r="H32" s="59"/>
      <c r="I32" s="38"/>
      <c r="J32" s="38"/>
      <c r="K32" s="38"/>
      <c r="L32" s="38"/>
    </row>
    <row r="33" spans="1:12" s="39" customFormat="1" ht="12" thickBot="1" x14ac:dyDescent="0.25">
      <c r="A33" s="117" t="s">
        <v>63</v>
      </c>
      <c r="B33" s="118"/>
      <c r="C33" s="119">
        <v>547.64499999999998</v>
      </c>
      <c r="D33" s="74">
        <v>422.71199999999999</v>
      </c>
      <c r="E33" s="109"/>
      <c r="F33" s="109"/>
      <c r="G33" s="111"/>
      <c r="H33" s="59"/>
      <c r="I33" s="38"/>
      <c r="J33" s="38"/>
      <c r="K33" s="38"/>
      <c r="L33" s="38"/>
    </row>
    <row r="34" spans="1:12" s="39" customFormat="1" x14ac:dyDescent="0.2">
      <c r="A34" s="120" t="s">
        <v>64</v>
      </c>
      <c r="B34" s="121"/>
      <c r="C34" s="122" t="s">
        <v>65</v>
      </c>
      <c r="D34" s="123" t="s">
        <v>66</v>
      </c>
      <c r="E34" s="124" t="s">
        <v>67</v>
      </c>
      <c r="F34" s="124" t="s">
        <v>68</v>
      </c>
      <c r="G34" s="125" t="s">
        <v>69</v>
      </c>
      <c r="H34" s="59"/>
      <c r="I34" s="38"/>
      <c r="J34" s="38"/>
      <c r="K34" s="38"/>
      <c r="L34" s="38"/>
    </row>
    <row r="35" spans="1:12" s="39" customFormat="1" ht="12" thickBot="1" x14ac:dyDescent="0.25">
      <c r="A35" s="126" t="s">
        <v>70</v>
      </c>
      <c r="B35" s="127"/>
      <c r="C35" s="128"/>
      <c r="D35" s="128" t="s">
        <v>71</v>
      </c>
      <c r="E35" s="128"/>
      <c r="F35" s="128"/>
      <c r="G35" s="42"/>
      <c r="H35" s="59"/>
      <c r="I35" s="38"/>
      <c r="J35" s="38"/>
      <c r="K35" s="38"/>
      <c r="L35" s="38"/>
    </row>
    <row r="36" spans="1:12" s="39" customFormat="1" x14ac:dyDescent="0.2">
      <c r="A36" s="79" t="s">
        <v>72</v>
      </c>
      <c r="B36" s="129"/>
      <c r="C36" s="130" t="s">
        <v>73</v>
      </c>
      <c r="D36" s="130" t="s">
        <v>74</v>
      </c>
      <c r="E36" s="131" t="s">
        <v>75</v>
      </c>
      <c r="F36" s="132" t="s">
        <v>76</v>
      </c>
      <c r="G36" s="133" t="s">
        <v>77</v>
      </c>
      <c r="H36" s="59"/>
      <c r="I36" s="44"/>
      <c r="J36" s="44"/>
      <c r="K36" s="134"/>
    </row>
    <row r="37" spans="1:12" s="39" customFormat="1" ht="12" thickBot="1" x14ac:dyDescent="0.25">
      <c r="A37" s="135"/>
      <c r="B37" s="136" t="s">
        <v>2</v>
      </c>
      <c r="C37" s="119">
        <v>796.30000000000007</v>
      </c>
      <c r="D37" s="119">
        <v>1380.8</v>
      </c>
      <c r="E37" s="119">
        <v>2327.3000000000002</v>
      </c>
      <c r="F37" s="119">
        <v>3513.1</v>
      </c>
      <c r="G37" s="74">
        <v>19979.828000000001</v>
      </c>
      <c r="H37" s="59"/>
      <c r="I37" s="44"/>
      <c r="J37" s="44"/>
      <c r="K37" s="38"/>
    </row>
    <row r="38" spans="1:12" s="39" customFormat="1" ht="22.5" x14ac:dyDescent="0.2">
      <c r="A38" s="79" t="s">
        <v>78</v>
      </c>
      <c r="B38" s="129"/>
      <c r="C38" s="130" t="s">
        <v>79</v>
      </c>
      <c r="D38" s="137" t="s">
        <v>80</v>
      </c>
      <c r="E38" s="132" t="s">
        <v>81</v>
      </c>
      <c r="F38" s="132" t="s">
        <v>82</v>
      </c>
      <c r="G38" s="131" t="s">
        <v>83</v>
      </c>
      <c r="H38" s="138" t="s">
        <v>84</v>
      </c>
      <c r="I38" s="44"/>
      <c r="J38" s="44"/>
      <c r="K38" s="44"/>
      <c r="L38" s="36"/>
    </row>
    <row r="39" spans="1:12" s="39" customFormat="1" ht="12" thickBot="1" x14ac:dyDescent="0.25">
      <c r="A39" s="135"/>
      <c r="B39" s="136" t="s">
        <v>2</v>
      </c>
      <c r="C39" s="119">
        <v>1312</v>
      </c>
      <c r="D39" s="119">
        <v>3188.8</v>
      </c>
      <c r="E39" s="119">
        <v>3120.5</v>
      </c>
      <c r="F39" s="119">
        <v>3365.2</v>
      </c>
      <c r="G39" s="119">
        <v>3290.2</v>
      </c>
      <c r="H39" s="74">
        <v>13720.628000000001</v>
      </c>
      <c r="I39" s="44"/>
      <c r="J39" s="44"/>
      <c r="K39" s="44"/>
      <c r="L39" s="86"/>
    </row>
    <row r="40" spans="1:12" s="39" customFormat="1" ht="12" thickBot="1" x14ac:dyDescent="0.25">
      <c r="A40" s="25" t="s">
        <v>85</v>
      </c>
      <c r="B40" s="26" t="s">
        <v>1598</v>
      </c>
      <c r="C40" s="27"/>
      <c r="D40" s="26"/>
      <c r="E40" s="26"/>
      <c r="F40" s="26"/>
      <c r="G40" s="26"/>
      <c r="H40" s="28"/>
      <c r="I40" s="78"/>
      <c r="J40" s="78"/>
      <c r="K40" s="78"/>
      <c r="L40" s="78"/>
    </row>
    <row r="41" spans="1:12" s="39" customFormat="1" x14ac:dyDescent="0.2">
      <c r="A41" s="139" t="s">
        <v>51</v>
      </c>
      <c r="B41" s="140" t="s">
        <v>2</v>
      </c>
      <c r="C41" s="125">
        <v>2248.1289999999999</v>
      </c>
      <c r="D41" s="141" t="s">
        <v>86</v>
      </c>
      <c r="E41" s="142"/>
      <c r="F41" s="142"/>
      <c r="G41" s="140" t="s">
        <v>2</v>
      </c>
      <c r="H41" s="125">
        <v>2190</v>
      </c>
      <c r="I41" s="78"/>
      <c r="J41" s="78"/>
      <c r="K41" s="38"/>
      <c r="L41" s="38"/>
    </row>
    <row r="42" spans="1:12" s="39" customFormat="1" x14ac:dyDescent="0.2">
      <c r="A42" s="46" t="s">
        <v>87</v>
      </c>
      <c r="B42" s="47" t="s">
        <v>5</v>
      </c>
      <c r="C42" s="84">
        <v>13</v>
      </c>
      <c r="D42" s="298" t="s">
        <v>88</v>
      </c>
      <c r="E42" s="299"/>
      <c r="F42" s="299"/>
      <c r="G42" s="54" t="s">
        <v>5</v>
      </c>
      <c r="H42" s="55">
        <v>8</v>
      </c>
      <c r="I42" s="38"/>
      <c r="J42" s="116"/>
      <c r="K42" s="115"/>
      <c r="L42" s="38"/>
    </row>
    <row r="43" spans="1:12" s="39" customFormat="1" x14ac:dyDescent="0.2">
      <c r="A43" s="58" t="s">
        <v>22</v>
      </c>
      <c r="B43" s="41" t="s">
        <v>8</v>
      </c>
      <c r="C43" s="42">
        <v>2</v>
      </c>
      <c r="D43" s="298" t="s">
        <v>9</v>
      </c>
      <c r="E43" s="299"/>
      <c r="F43" s="299"/>
      <c r="G43" s="41" t="s">
        <v>89</v>
      </c>
      <c r="H43" s="51" t="s">
        <v>11</v>
      </c>
      <c r="I43" s="38"/>
      <c r="J43" s="38"/>
      <c r="K43" s="38"/>
      <c r="L43" s="38"/>
    </row>
    <row r="44" spans="1:12" s="39" customFormat="1" x14ac:dyDescent="0.2">
      <c r="A44" s="143" t="s">
        <v>90</v>
      </c>
      <c r="B44" s="47" t="s">
        <v>91</v>
      </c>
      <c r="C44" s="144">
        <v>770</v>
      </c>
      <c r="D44" s="298" t="s">
        <v>14</v>
      </c>
      <c r="E44" s="299"/>
      <c r="F44" s="299"/>
      <c r="G44" s="48" t="s">
        <v>15</v>
      </c>
      <c r="H44" s="55" t="s">
        <v>16</v>
      </c>
      <c r="I44" s="78"/>
      <c r="J44" s="78"/>
      <c r="K44" s="78"/>
      <c r="L44" s="78"/>
    </row>
    <row r="45" spans="1:12" s="39" customFormat="1" x14ac:dyDescent="0.2">
      <c r="A45" s="166" t="s">
        <v>32</v>
      </c>
      <c r="B45" s="47" t="s">
        <v>91</v>
      </c>
      <c r="C45" s="144">
        <v>546</v>
      </c>
      <c r="D45" s="298" t="s">
        <v>19</v>
      </c>
      <c r="E45" s="299"/>
      <c r="F45" s="299"/>
      <c r="G45" s="54" t="s">
        <v>92</v>
      </c>
      <c r="H45" s="51" t="s">
        <v>11</v>
      </c>
      <c r="I45" s="38"/>
      <c r="J45" s="116"/>
      <c r="K45" s="115"/>
      <c r="L45" s="38"/>
    </row>
    <row r="46" spans="1:12" s="39" customFormat="1" ht="12" thickBot="1" x14ac:dyDescent="0.25">
      <c r="A46" s="166" t="s">
        <v>24</v>
      </c>
      <c r="B46" s="41" t="s">
        <v>2</v>
      </c>
      <c r="C46" s="84">
        <v>1852.597</v>
      </c>
      <c r="D46" s="300" t="s">
        <v>21</v>
      </c>
      <c r="E46" s="301"/>
      <c r="F46" s="301"/>
      <c r="G46" s="56" t="s">
        <v>89</v>
      </c>
      <c r="H46" s="57" t="s">
        <v>18</v>
      </c>
      <c r="I46" s="38"/>
      <c r="J46" s="38"/>
      <c r="K46" s="38"/>
      <c r="L46" s="38"/>
    </row>
    <row r="47" spans="1:12" s="39" customFormat="1" x14ac:dyDescent="0.2">
      <c r="A47" s="83" t="s">
        <v>93</v>
      </c>
      <c r="B47" s="41" t="s">
        <v>2</v>
      </c>
      <c r="C47" s="145">
        <v>167.61600000000001</v>
      </c>
      <c r="D47" s="111"/>
      <c r="E47" s="111"/>
      <c r="F47" s="111"/>
      <c r="G47" s="111"/>
      <c r="H47" s="59"/>
      <c r="I47" s="38"/>
      <c r="J47" s="38"/>
      <c r="K47" s="38"/>
      <c r="L47" s="38"/>
    </row>
    <row r="48" spans="1:12" s="39" customFormat="1" ht="12" thickBot="1" x14ac:dyDescent="0.25">
      <c r="A48" s="83" t="s">
        <v>94</v>
      </c>
      <c r="B48" s="41" t="s">
        <v>2</v>
      </c>
      <c r="C48" s="145">
        <v>2080.5140000000001</v>
      </c>
      <c r="D48" s="111"/>
      <c r="E48" s="111"/>
      <c r="F48" s="111"/>
      <c r="G48" s="111"/>
      <c r="H48" s="59"/>
      <c r="I48" s="38"/>
      <c r="J48" s="38"/>
      <c r="K48" s="38"/>
      <c r="L48" s="38"/>
    </row>
    <row r="49" spans="1:13" s="150" customFormat="1" ht="12" thickBot="1" x14ac:dyDescent="0.3">
      <c r="A49" s="79" t="s">
        <v>35</v>
      </c>
      <c r="B49" s="65" t="s">
        <v>36</v>
      </c>
      <c r="C49" s="146">
        <v>80.25</v>
      </c>
      <c r="D49" s="147"/>
      <c r="E49" s="147"/>
      <c r="F49" s="147"/>
      <c r="G49" s="147"/>
      <c r="H49" s="148"/>
      <c r="I49" s="149"/>
      <c r="J49" s="149"/>
      <c r="K49" s="149"/>
      <c r="L49" s="149"/>
    </row>
    <row r="50" spans="1:13" s="39" customFormat="1" ht="22.5" x14ac:dyDescent="0.2">
      <c r="A50" s="81" t="s">
        <v>38</v>
      </c>
      <c r="B50" s="140"/>
      <c r="C50" s="151"/>
      <c r="D50" s="113"/>
      <c r="E50" s="113"/>
      <c r="F50" s="113"/>
      <c r="G50" s="113" t="s">
        <v>28</v>
      </c>
      <c r="H50" s="33"/>
      <c r="I50" s="78"/>
      <c r="J50" s="78"/>
      <c r="K50" s="31"/>
      <c r="L50" s="31"/>
      <c r="M50" s="29"/>
    </row>
    <row r="51" spans="1:13" s="39" customFormat="1" x14ac:dyDescent="0.2">
      <c r="A51" s="83" t="s">
        <v>40</v>
      </c>
      <c r="B51" s="41" t="s">
        <v>36</v>
      </c>
      <c r="C51" s="84">
        <v>0</v>
      </c>
      <c r="D51" s="35"/>
      <c r="E51" s="35"/>
      <c r="F51" s="35"/>
      <c r="G51" s="35"/>
      <c r="H51" s="59"/>
      <c r="I51" s="38"/>
      <c r="J51" s="38"/>
      <c r="K51" s="38"/>
      <c r="L51" s="38"/>
    </row>
    <row r="52" spans="1:13" s="39" customFormat="1" ht="12" thickBot="1" x14ac:dyDescent="0.25">
      <c r="A52" s="87" t="s">
        <v>42</v>
      </c>
      <c r="B52" s="88" t="s">
        <v>36</v>
      </c>
      <c r="C52" s="89">
        <v>0</v>
      </c>
      <c r="D52" s="111"/>
      <c r="E52" s="111"/>
      <c r="F52" s="111"/>
      <c r="G52" s="111"/>
      <c r="H52" s="59"/>
      <c r="I52" s="38"/>
      <c r="J52" s="38"/>
      <c r="K52" s="38"/>
      <c r="L52" s="38"/>
    </row>
    <row r="53" spans="1:13" s="39" customFormat="1" x14ac:dyDescent="0.2">
      <c r="A53" s="79" t="s">
        <v>43</v>
      </c>
      <c r="B53" s="65" t="s">
        <v>44</v>
      </c>
      <c r="C53" s="152" t="s">
        <v>133</v>
      </c>
      <c r="D53" s="90"/>
      <c r="E53" s="90"/>
      <c r="F53" s="90"/>
      <c r="G53" s="90"/>
      <c r="H53" s="37"/>
      <c r="I53" s="30"/>
      <c r="J53" s="30"/>
      <c r="K53" s="153"/>
      <c r="L53" s="153"/>
    </row>
    <row r="54" spans="1:13" s="39" customFormat="1" x14ac:dyDescent="0.2">
      <c r="A54" s="46" t="s">
        <v>45</v>
      </c>
      <c r="B54" s="47" t="s">
        <v>46</v>
      </c>
      <c r="C54" s="154" t="s">
        <v>95</v>
      </c>
      <c r="D54" s="93"/>
      <c r="E54" s="93"/>
      <c r="F54" s="93"/>
      <c r="G54" s="93"/>
      <c r="H54" s="33"/>
      <c r="I54" s="78"/>
      <c r="J54" s="78"/>
      <c r="K54" s="78"/>
      <c r="L54" s="78"/>
    </row>
    <row r="55" spans="1:13" s="39" customFormat="1" ht="12" thickBot="1" x14ac:dyDescent="0.25">
      <c r="A55" s="83" t="s">
        <v>48</v>
      </c>
      <c r="B55" s="115" t="s">
        <v>2</v>
      </c>
      <c r="C55" s="155">
        <v>46.603000000000002</v>
      </c>
      <c r="D55" s="59"/>
      <c r="E55" s="59"/>
      <c r="F55" s="59"/>
      <c r="G55" s="59"/>
      <c r="H55" s="33"/>
      <c r="I55" s="31"/>
      <c r="J55" s="31"/>
      <c r="K55" s="153"/>
      <c r="L55" s="153"/>
    </row>
    <row r="56" spans="1:13" s="39" customFormat="1" x14ac:dyDescent="0.2">
      <c r="A56" s="100" t="s">
        <v>49</v>
      </c>
      <c r="B56" s="101" t="s">
        <v>2</v>
      </c>
      <c r="C56" s="156" t="s">
        <v>50</v>
      </c>
      <c r="D56" s="103" t="s">
        <v>51</v>
      </c>
      <c r="E56" s="104"/>
      <c r="F56" s="104"/>
      <c r="G56" s="111"/>
      <c r="H56" s="59"/>
      <c r="I56" s="38"/>
      <c r="J56" s="38"/>
      <c r="K56" s="38"/>
      <c r="L56" s="38"/>
    </row>
    <row r="57" spans="1:13" s="39" customFormat="1" x14ac:dyDescent="0.2">
      <c r="A57" s="105" t="s">
        <v>52</v>
      </c>
      <c r="B57" s="106"/>
      <c r="C57" s="157">
        <v>2105.8960000000002</v>
      </c>
      <c r="D57" s="51">
        <v>2207.172</v>
      </c>
      <c r="E57" s="104"/>
      <c r="F57" s="104"/>
      <c r="G57" s="111"/>
      <c r="H57" s="59"/>
      <c r="I57" s="38"/>
      <c r="J57" s="38"/>
      <c r="K57" s="38"/>
      <c r="L57" s="38"/>
    </row>
    <row r="58" spans="1:13" s="39" customFormat="1" x14ac:dyDescent="0.2">
      <c r="A58" s="108" t="s">
        <v>53</v>
      </c>
      <c r="B58" s="48"/>
      <c r="C58" s="157">
        <v>0</v>
      </c>
      <c r="D58" s="51">
        <v>0</v>
      </c>
      <c r="E58" s="109"/>
      <c r="F58" s="109"/>
      <c r="G58" s="111"/>
      <c r="H58" s="59"/>
      <c r="I58" s="38"/>
      <c r="J58" s="38"/>
      <c r="K58" s="38"/>
      <c r="L58" s="38"/>
    </row>
    <row r="59" spans="1:13" s="39" customFormat="1" x14ac:dyDescent="0.2">
      <c r="A59" s="108" t="s">
        <v>54</v>
      </c>
      <c r="B59" s="48"/>
      <c r="C59" s="157">
        <v>0</v>
      </c>
      <c r="D59" s="51">
        <v>0</v>
      </c>
      <c r="E59" s="109"/>
      <c r="F59" s="109"/>
      <c r="G59" s="111"/>
      <c r="H59" s="59"/>
      <c r="I59" s="38"/>
      <c r="J59" s="38"/>
      <c r="K59" s="38"/>
      <c r="L59" s="38"/>
    </row>
    <row r="60" spans="1:13" s="39" customFormat="1" x14ac:dyDescent="0.2">
      <c r="A60" s="112" t="s">
        <v>55</v>
      </c>
      <c r="B60" s="48"/>
      <c r="C60" s="157">
        <v>0</v>
      </c>
      <c r="D60" s="51">
        <v>28.341999999999999</v>
      </c>
      <c r="E60" s="109"/>
      <c r="F60" s="109"/>
      <c r="G60" s="111"/>
      <c r="H60" s="59"/>
      <c r="I60" s="38"/>
      <c r="J60" s="38"/>
      <c r="K60" s="38"/>
      <c r="L60" s="38"/>
    </row>
    <row r="61" spans="1:13" s="39" customFormat="1" x14ac:dyDescent="0.2">
      <c r="A61" s="112" t="s">
        <v>56</v>
      </c>
      <c r="B61" s="48"/>
      <c r="C61" s="157">
        <v>0</v>
      </c>
      <c r="D61" s="51">
        <v>0</v>
      </c>
      <c r="E61" s="109"/>
      <c r="F61" s="109"/>
      <c r="G61" s="111"/>
      <c r="H61" s="59"/>
      <c r="I61" s="38"/>
      <c r="J61" s="38"/>
      <c r="K61" s="38"/>
      <c r="L61" s="38"/>
    </row>
    <row r="62" spans="1:13" s="39" customFormat="1" x14ac:dyDescent="0.2">
      <c r="A62" s="112" t="s">
        <v>57</v>
      </c>
      <c r="B62" s="48"/>
      <c r="C62" s="157">
        <v>0</v>
      </c>
      <c r="D62" s="51">
        <v>0</v>
      </c>
      <c r="E62" s="109"/>
      <c r="F62" s="109"/>
      <c r="G62" s="111"/>
      <c r="H62" s="59"/>
      <c r="I62" s="38"/>
      <c r="J62" s="38"/>
      <c r="K62" s="38"/>
      <c r="L62" s="38"/>
    </row>
    <row r="63" spans="1:13" s="39" customFormat="1" x14ac:dyDescent="0.2">
      <c r="A63" s="112" t="s">
        <v>58</v>
      </c>
      <c r="B63" s="48"/>
      <c r="C63" s="157">
        <v>84.103999999999999</v>
      </c>
      <c r="D63" s="51">
        <v>0</v>
      </c>
      <c r="E63" s="109"/>
      <c r="F63" s="109"/>
      <c r="G63" s="111"/>
      <c r="H63" s="59"/>
      <c r="I63" s="38"/>
      <c r="J63" s="38"/>
      <c r="K63" s="38"/>
      <c r="L63" s="38"/>
    </row>
    <row r="64" spans="1:13" s="39" customFormat="1" x14ac:dyDescent="0.2">
      <c r="A64" s="112" t="s">
        <v>59</v>
      </c>
      <c r="B64" s="48"/>
      <c r="C64" s="157">
        <v>0</v>
      </c>
      <c r="D64" s="51">
        <v>0</v>
      </c>
      <c r="E64" s="109"/>
      <c r="F64" s="109"/>
      <c r="G64" s="111"/>
      <c r="H64" s="59"/>
      <c r="I64" s="38"/>
      <c r="J64" s="38"/>
      <c r="K64" s="38"/>
      <c r="L64" s="38"/>
    </row>
    <row r="65" spans="1:12" s="39" customFormat="1" x14ac:dyDescent="0.2">
      <c r="A65" s="112" t="s">
        <v>60</v>
      </c>
      <c r="B65" s="48"/>
      <c r="C65" s="157">
        <v>0</v>
      </c>
      <c r="D65" s="51">
        <v>12.616</v>
      </c>
      <c r="E65" s="109"/>
      <c r="F65" s="109"/>
      <c r="G65" s="111"/>
      <c r="H65" s="59"/>
      <c r="I65" s="38"/>
      <c r="J65" s="38"/>
      <c r="K65" s="38"/>
      <c r="L65" s="38"/>
    </row>
    <row r="66" spans="1:12" s="39" customFormat="1" x14ac:dyDescent="0.2">
      <c r="A66" s="112" t="s">
        <v>61</v>
      </c>
      <c r="B66" s="48"/>
      <c r="C66" s="157">
        <v>0</v>
      </c>
      <c r="D66" s="51">
        <v>0</v>
      </c>
      <c r="E66" s="109"/>
      <c r="F66" s="109"/>
      <c r="G66" s="111"/>
      <c r="H66" s="59"/>
      <c r="I66" s="38"/>
      <c r="J66" s="38"/>
      <c r="K66" s="38"/>
      <c r="L66" s="38"/>
    </row>
    <row r="67" spans="1:12" s="39" customFormat="1" x14ac:dyDescent="0.2">
      <c r="A67" s="112" t="s">
        <v>62</v>
      </c>
      <c r="B67" s="48"/>
      <c r="C67" s="157">
        <v>0</v>
      </c>
      <c r="D67" s="51">
        <v>0</v>
      </c>
      <c r="E67" s="109"/>
      <c r="F67" s="109"/>
      <c r="G67" s="111"/>
      <c r="H67" s="59"/>
      <c r="I67" s="38"/>
      <c r="J67" s="38"/>
      <c r="K67" s="38"/>
      <c r="L67" s="38"/>
    </row>
    <row r="68" spans="1:12" s="39" customFormat="1" ht="12" thickBot="1" x14ac:dyDescent="0.25">
      <c r="A68" s="117" t="s">
        <v>63</v>
      </c>
      <c r="B68" s="118"/>
      <c r="C68" s="158">
        <v>0</v>
      </c>
      <c r="D68" s="57">
        <v>0</v>
      </c>
      <c r="E68" s="109"/>
      <c r="F68" s="109"/>
      <c r="G68" s="111"/>
      <c r="H68" s="59"/>
      <c r="I68" s="38"/>
      <c r="J68" s="38"/>
      <c r="K68" s="38"/>
      <c r="L68" s="38"/>
    </row>
    <row r="69" spans="1:12" s="39" customFormat="1" x14ac:dyDescent="0.2">
      <c r="A69" s="120" t="s">
        <v>64</v>
      </c>
      <c r="B69" s="121"/>
      <c r="C69" s="122" t="s">
        <v>65</v>
      </c>
      <c r="D69" s="123" t="s">
        <v>66</v>
      </c>
      <c r="E69" s="124" t="s">
        <v>67</v>
      </c>
      <c r="F69" s="124" t="s">
        <v>68</v>
      </c>
      <c r="G69" s="125" t="s">
        <v>69</v>
      </c>
      <c r="H69" s="59"/>
      <c r="I69" s="38"/>
      <c r="J69" s="38"/>
      <c r="K69" s="38"/>
      <c r="L69" s="38"/>
    </row>
    <row r="70" spans="1:12" s="39" customFormat="1" ht="12" thickBot="1" x14ac:dyDescent="0.25">
      <c r="A70" s="159" t="s">
        <v>70</v>
      </c>
      <c r="B70" s="160"/>
      <c r="C70" s="161"/>
      <c r="D70" s="161" t="s">
        <v>71</v>
      </c>
      <c r="E70" s="161"/>
      <c r="F70" s="161"/>
      <c r="G70" s="162"/>
      <c r="H70" s="59"/>
      <c r="I70" s="38"/>
      <c r="J70" s="38"/>
      <c r="K70" s="38"/>
      <c r="L70" s="38"/>
    </row>
    <row r="71" spans="1:12" x14ac:dyDescent="0.2">
      <c r="A71" s="163" t="s">
        <v>96</v>
      </c>
    </row>
  </sheetData>
  <mergeCells count="15">
    <mergeCell ref="D3:F3"/>
    <mergeCell ref="D4:F4"/>
    <mergeCell ref="D5:F5"/>
    <mergeCell ref="D6:F6"/>
    <mergeCell ref="D7:F7"/>
    <mergeCell ref="D9:F9"/>
    <mergeCell ref="D12:F12"/>
    <mergeCell ref="D14:F14"/>
    <mergeCell ref="D15:F15"/>
    <mergeCell ref="D16:F16"/>
    <mergeCell ref="D42:F42"/>
    <mergeCell ref="D43:F43"/>
    <mergeCell ref="D44:F44"/>
    <mergeCell ref="D45:F45"/>
    <mergeCell ref="D46:F46"/>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16" sqref="D16"/>
    </sheetView>
  </sheetViews>
  <sheetFormatPr baseColWidth="10" defaultColWidth="8.85546875" defaultRowHeight="15" outlineLevelRow="1" x14ac:dyDescent="0.25"/>
  <cols>
    <col min="1" max="1" width="13.28515625" style="172" customWidth="1"/>
    <col min="2" max="2" width="60.7109375" style="172" customWidth="1"/>
    <col min="3" max="3" width="39.140625" style="172" bestFit="1" customWidth="1"/>
    <col min="4" max="4" width="35.140625" style="172" bestFit="1" customWidth="1"/>
    <col min="5" max="5" width="6.7109375" style="172" customWidth="1"/>
    <col min="6" max="6" width="41.7109375" style="172" customWidth="1"/>
    <col min="7" max="7" width="41.7109375" style="169" customWidth="1"/>
    <col min="8" max="8" width="7.28515625" style="172" customWidth="1"/>
    <col min="9" max="9" width="71.85546875" style="172" customWidth="1"/>
    <col min="10" max="11" width="47.7109375" style="172" customWidth="1"/>
    <col min="12" max="12" width="7.28515625" style="172" customWidth="1"/>
    <col min="13" max="13" width="25.7109375" style="172" customWidth="1"/>
    <col min="14" max="14" width="25.7109375" style="169" customWidth="1"/>
    <col min="15" max="16384" width="8.85546875" style="191"/>
  </cols>
  <sheetData>
    <row r="1" spans="1:13" ht="31.5" x14ac:dyDescent="0.25">
      <c r="A1" s="168" t="s">
        <v>1586</v>
      </c>
      <c r="B1" s="168"/>
      <c r="C1" s="169"/>
      <c r="D1" s="169"/>
      <c r="E1" s="169"/>
      <c r="F1" s="170" t="s">
        <v>1599</v>
      </c>
      <c r="H1" s="169"/>
      <c r="I1" s="168"/>
      <c r="J1" s="169"/>
      <c r="K1" s="169"/>
      <c r="L1" s="169"/>
      <c r="M1" s="169"/>
    </row>
    <row r="2" spans="1:13" ht="15.75" thickBot="1" x14ac:dyDescent="0.3">
      <c r="A2" s="169"/>
      <c r="B2" s="171"/>
      <c r="C2" s="171"/>
      <c r="D2" s="169"/>
      <c r="E2" s="169"/>
      <c r="F2" s="169"/>
      <c r="H2" s="169"/>
      <c r="L2" s="169"/>
      <c r="M2" s="169"/>
    </row>
    <row r="3" spans="1:13" ht="19.5" thickBot="1" x14ac:dyDescent="0.3">
      <c r="A3" s="173"/>
      <c r="B3" s="174" t="s">
        <v>99</v>
      </c>
      <c r="C3" s="175" t="s">
        <v>100</v>
      </c>
      <c r="D3" s="173"/>
      <c r="E3" s="173"/>
      <c r="F3" s="169"/>
      <c r="G3" s="173"/>
      <c r="H3" s="169"/>
      <c r="L3" s="169"/>
      <c r="M3" s="169"/>
    </row>
    <row r="4" spans="1:13" ht="15.75" thickBot="1" x14ac:dyDescent="0.3">
      <c r="H4" s="169"/>
      <c r="L4" s="169"/>
      <c r="M4" s="169"/>
    </row>
    <row r="5" spans="1:13" ht="18.75" x14ac:dyDescent="0.25">
      <c r="A5" s="176"/>
      <c r="B5" s="177" t="s">
        <v>101</v>
      </c>
      <c r="C5" s="176"/>
      <c r="E5" s="178"/>
      <c r="F5" s="178"/>
      <c r="H5" s="169"/>
      <c r="L5" s="169"/>
      <c r="M5" s="169"/>
    </row>
    <row r="6" spans="1:13" x14ac:dyDescent="0.25">
      <c r="B6" s="179" t="s">
        <v>102</v>
      </c>
      <c r="H6" s="169"/>
      <c r="L6" s="169"/>
      <c r="M6" s="169"/>
    </row>
    <row r="7" spans="1:13" x14ac:dyDescent="0.25">
      <c r="B7" s="180" t="s">
        <v>103</v>
      </c>
      <c r="H7" s="169"/>
      <c r="L7" s="169"/>
      <c r="M7" s="169"/>
    </row>
    <row r="8" spans="1:13" x14ac:dyDescent="0.25">
      <c r="B8" s="180" t="s">
        <v>104</v>
      </c>
      <c r="F8" s="172" t="s">
        <v>105</v>
      </c>
      <c r="H8" s="169"/>
      <c r="L8" s="169"/>
      <c r="M8" s="169"/>
    </row>
    <row r="9" spans="1:13" x14ac:dyDescent="0.25">
      <c r="B9" s="179" t="s">
        <v>106</v>
      </c>
      <c r="H9" s="169"/>
      <c r="L9" s="169"/>
      <c r="M9" s="169"/>
    </row>
    <row r="10" spans="1:13" x14ac:dyDescent="0.25">
      <c r="B10" s="179" t="s">
        <v>107</v>
      </c>
      <c r="H10" s="169"/>
      <c r="L10" s="169"/>
      <c r="M10" s="169"/>
    </row>
    <row r="11" spans="1:13" ht="15.75" thickBot="1" x14ac:dyDescent="0.3">
      <c r="B11" s="181" t="s">
        <v>108</v>
      </c>
      <c r="H11" s="169"/>
      <c r="L11" s="169"/>
      <c r="M11" s="169"/>
    </row>
    <row r="12" spans="1:13" x14ac:dyDescent="0.25">
      <c r="B12" s="182"/>
      <c r="H12" s="169"/>
      <c r="L12" s="169"/>
      <c r="M12" s="169"/>
    </row>
    <row r="13" spans="1:13" ht="37.5" x14ac:dyDescent="0.25">
      <c r="A13" s="183" t="s">
        <v>109</v>
      </c>
      <c r="B13" s="183" t="s">
        <v>102</v>
      </c>
      <c r="C13" s="184"/>
      <c r="D13" s="184"/>
      <c r="E13" s="184"/>
      <c r="F13" s="184"/>
      <c r="G13" s="185"/>
      <c r="H13" s="169"/>
      <c r="L13" s="169"/>
      <c r="M13" s="169"/>
    </row>
    <row r="14" spans="1:13" x14ac:dyDescent="0.25">
      <c r="A14" s="172" t="s">
        <v>110</v>
      </c>
      <c r="B14" s="186" t="s">
        <v>111</v>
      </c>
      <c r="C14" s="172" t="s">
        <v>112</v>
      </c>
      <c r="E14" s="178"/>
      <c r="F14" s="178"/>
      <c r="H14" s="169"/>
      <c r="L14" s="169"/>
      <c r="M14" s="169"/>
    </row>
    <row r="15" spans="1:13" x14ac:dyDescent="0.25">
      <c r="A15" s="172" t="s">
        <v>113</v>
      </c>
      <c r="B15" s="186" t="s">
        <v>114</v>
      </c>
      <c r="C15" s="172" t="s">
        <v>115</v>
      </c>
      <c r="E15" s="178"/>
      <c r="F15" s="178"/>
      <c r="H15" s="169"/>
      <c r="L15" s="169"/>
      <c r="M15" s="169"/>
    </row>
    <row r="16" spans="1:13" x14ac:dyDescent="0.25">
      <c r="A16" s="172" t="s">
        <v>116</v>
      </c>
      <c r="B16" s="186" t="s">
        <v>117</v>
      </c>
      <c r="C16" s="172" t="s">
        <v>118</v>
      </c>
      <c r="E16" s="178"/>
      <c r="F16" s="178"/>
      <c r="H16" s="169"/>
      <c r="L16" s="169"/>
      <c r="M16" s="169"/>
    </row>
    <row r="17" spans="1:13" x14ac:dyDescent="0.25">
      <c r="A17" s="172" t="s">
        <v>119</v>
      </c>
      <c r="B17" s="186" t="s">
        <v>120</v>
      </c>
      <c r="C17" s="172" t="s">
        <v>1600</v>
      </c>
      <c r="E17" s="178"/>
      <c r="F17" s="178"/>
      <c r="H17" s="169"/>
      <c r="L17" s="169"/>
      <c r="M17" s="169"/>
    </row>
    <row r="18" spans="1:13" outlineLevel="1" x14ac:dyDescent="0.25">
      <c r="A18" s="172" t="s">
        <v>121</v>
      </c>
      <c r="B18" s="187" t="s">
        <v>122</v>
      </c>
      <c r="E18" s="178"/>
      <c r="F18" s="178"/>
      <c r="H18" s="169"/>
      <c r="L18" s="169"/>
      <c r="M18" s="169"/>
    </row>
    <row r="19" spans="1:13" outlineLevel="1" x14ac:dyDescent="0.25">
      <c r="A19" s="172" t="s">
        <v>123</v>
      </c>
      <c r="B19" s="187" t="s">
        <v>124</v>
      </c>
      <c r="E19" s="178"/>
      <c r="F19" s="178"/>
      <c r="H19" s="169"/>
      <c r="L19" s="169"/>
      <c r="M19" s="169"/>
    </row>
    <row r="20" spans="1:13" outlineLevel="1" x14ac:dyDescent="0.25">
      <c r="A20" s="172" t="s">
        <v>125</v>
      </c>
      <c r="B20" s="187"/>
      <c r="E20" s="178"/>
      <c r="F20" s="178"/>
      <c r="H20" s="169"/>
      <c r="L20" s="169"/>
      <c r="M20" s="169"/>
    </row>
    <row r="21" spans="1:13" outlineLevel="1" x14ac:dyDescent="0.25">
      <c r="A21" s="172" t="s">
        <v>126</v>
      </c>
      <c r="B21" s="187"/>
      <c r="E21" s="178"/>
      <c r="F21" s="178"/>
      <c r="H21" s="169"/>
      <c r="L21" s="169"/>
      <c r="M21" s="169"/>
    </row>
    <row r="22" spans="1:13" outlineLevel="1" x14ac:dyDescent="0.25">
      <c r="A22" s="172" t="s">
        <v>127</v>
      </c>
      <c r="B22" s="187"/>
      <c r="E22" s="178"/>
      <c r="F22" s="178"/>
      <c r="H22" s="169"/>
      <c r="L22" s="169"/>
      <c r="M22" s="169"/>
    </row>
    <row r="23" spans="1:13" outlineLevel="1" x14ac:dyDescent="0.25">
      <c r="A23" s="172" t="s">
        <v>128</v>
      </c>
      <c r="B23" s="187"/>
      <c r="E23" s="178"/>
      <c r="F23" s="178"/>
      <c r="H23" s="169"/>
      <c r="L23" s="169"/>
      <c r="M23" s="169"/>
    </row>
    <row r="24" spans="1:13" outlineLevel="1" x14ac:dyDescent="0.25">
      <c r="A24" s="172" t="s">
        <v>129</v>
      </c>
      <c r="B24" s="187"/>
      <c r="E24" s="178"/>
      <c r="F24" s="178"/>
      <c r="H24" s="169"/>
      <c r="L24" s="169"/>
      <c r="M24" s="169"/>
    </row>
    <row r="25" spans="1:13" outlineLevel="1" x14ac:dyDescent="0.25">
      <c r="A25" s="172" t="s">
        <v>130</v>
      </c>
      <c r="B25" s="187"/>
      <c r="E25" s="178"/>
      <c r="F25" s="178"/>
      <c r="H25" s="169"/>
      <c r="L25" s="169"/>
      <c r="M25" s="169"/>
    </row>
    <row r="26" spans="1:13" ht="18.75" x14ac:dyDescent="0.25">
      <c r="A26" s="184"/>
      <c r="B26" s="183" t="s">
        <v>103</v>
      </c>
      <c r="C26" s="184"/>
      <c r="D26" s="184"/>
      <c r="E26" s="184"/>
      <c r="F26" s="184"/>
      <c r="G26" s="185"/>
      <c r="H26" s="169"/>
      <c r="L26" s="169"/>
      <c r="M26" s="169"/>
    </row>
    <row r="27" spans="1:13" x14ac:dyDescent="0.25">
      <c r="A27" s="172" t="s">
        <v>131</v>
      </c>
      <c r="B27" s="188" t="s">
        <v>132</v>
      </c>
      <c r="C27" s="172" t="s">
        <v>133</v>
      </c>
      <c r="D27" s="189"/>
      <c r="E27" s="189"/>
      <c r="F27" s="189"/>
      <c r="H27" s="169"/>
      <c r="L27" s="169"/>
      <c r="M27" s="169"/>
    </row>
    <row r="28" spans="1:13" x14ac:dyDescent="0.25">
      <c r="A28" s="172" t="s">
        <v>134</v>
      </c>
      <c r="B28" s="188" t="s">
        <v>135</v>
      </c>
      <c r="C28" s="172" t="s">
        <v>133</v>
      </c>
      <c r="D28" s="189"/>
      <c r="E28" s="189"/>
      <c r="F28" s="189"/>
      <c r="H28" s="169"/>
      <c r="L28" s="169"/>
      <c r="M28" s="169"/>
    </row>
    <row r="29" spans="1:13" ht="30" x14ac:dyDescent="0.25">
      <c r="A29" s="172" t="s">
        <v>136</v>
      </c>
      <c r="B29" s="188" t="s">
        <v>137</v>
      </c>
      <c r="C29" s="190" t="s">
        <v>1601</v>
      </c>
      <c r="E29" s="189"/>
      <c r="F29" s="189"/>
      <c r="H29" s="169"/>
      <c r="L29" s="169"/>
      <c r="M29" s="169"/>
    </row>
    <row r="30" spans="1:13" outlineLevel="1" x14ac:dyDescent="0.25">
      <c r="A30" s="172" t="s">
        <v>139</v>
      </c>
      <c r="B30" s="188"/>
      <c r="E30" s="189"/>
      <c r="F30" s="189"/>
      <c r="H30" s="169"/>
      <c r="L30" s="169"/>
      <c r="M30" s="169"/>
    </row>
    <row r="31" spans="1:13" outlineLevel="1" x14ac:dyDescent="0.25">
      <c r="A31" s="172" t="s">
        <v>140</v>
      </c>
      <c r="B31" s="188"/>
      <c r="E31" s="189"/>
      <c r="F31" s="189"/>
      <c r="H31" s="169"/>
      <c r="L31" s="169"/>
      <c r="M31" s="169"/>
    </row>
    <row r="32" spans="1:13" outlineLevel="1" x14ac:dyDescent="0.25">
      <c r="A32" s="172" t="s">
        <v>141</v>
      </c>
      <c r="B32" s="188"/>
      <c r="E32" s="189"/>
      <c r="F32" s="189"/>
      <c r="H32" s="169"/>
      <c r="L32" s="169"/>
      <c r="M32" s="169"/>
    </row>
    <row r="33" spans="1:14" outlineLevel="1" x14ac:dyDescent="0.25">
      <c r="A33" s="172" t="s">
        <v>142</v>
      </c>
      <c r="B33" s="188"/>
      <c r="E33" s="189"/>
      <c r="F33" s="189"/>
      <c r="H33" s="169"/>
      <c r="L33" s="169"/>
      <c r="M33" s="169"/>
    </row>
    <row r="34" spans="1:14" outlineLevel="1" x14ac:dyDescent="0.25">
      <c r="A34" s="172" t="s">
        <v>143</v>
      </c>
      <c r="B34" s="188"/>
      <c r="E34" s="189"/>
      <c r="F34" s="189"/>
      <c r="H34" s="169"/>
      <c r="L34" s="169"/>
      <c r="M34" s="169"/>
    </row>
    <row r="35" spans="1:14" outlineLevel="1" x14ac:dyDescent="0.25">
      <c r="A35" s="172" t="s">
        <v>144</v>
      </c>
      <c r="B35" s="192"/>
      <c r="E35" s="189"/>
      <c r="F35" s="189"/>
      <c r="H35" s="169"/>
      <c r="L35" s="169"/>
      <c r="M35" s="169"/>
    </row>
    <row r="36" spans="1:14" ht="18.75" x14ac:dyDescent="0.25">
      <c r="A36" s="183"/>
      <c r="B36" s="183" t="s">
        <v>104</v>
      </c>
      <c r="C36" s="183"/>
      <c r="D36" s="184"/>
      <c r="E36" s="184"/>
      <c r="F36" s="184"/>
      <c r="G36" s="185"/>
      <c r="H36" s="169"/>
      <c r="L36" s="169"/>
      <c r="M36" s="169"/>
    </row>
    <row r="37" spans="1:14" ht="15" customHeight="1" x14ac:dyDescent="0.25">
      <c r="A37" s="193"/>
      <c r="B37" s="194" t="s">
        <v>145</v>
      </c>
      <c r="C37" s="193" t="s">
        <v>146</v>
      </c>
      <c r="D37" s="195"/>
      <c r="E37" s="195"/>
      <c r="F37" s="195"/>
      <c r="G37" s="196"/>
      <c r="H37" s="169"/>
      <c r="L37" s="169"/>
      <c r="M37" s="169"/>
    </row>
    <row r="38" spans="1:14" x14ac:dyDescent="0.25">
      <c r="A38" s="172" t="s">
        <v>147</v>
      </c>
      <c r="B38" s="189" t="s">
        <v>148</v>
      </c>
      <c r="C38" s="197">
        <v>28848.741999999998</v>
      </c>
      <c r="F38" s="189"/>
      <c r="H38" s="169"/>
      <c r="L38" s="169"/>
      <c r="M38" s="169"/>
    </row>
    <row r="39" spans="1:14" x14ac:dyDescent="0.25">
      <c r="A39" s="172" t="s">
        <v>149</v>
      </c>
      <c r="B39" s="189" t="s">
        <v>150</v>
      </c>
      <c r="C39" s="197">
        <v>27898.332999999999</v>
      </c>
      <c r="F39" s="189"/>
      <c r="H39" s="169"/>
      <c r="L39" s="169"/>
      <c r="M39" s="169"/>
      <c r="N39" s="191"/>
    </row>
    <row r="40" spans="1:14" outlineLevel="1" x14ac:dyDescent="0.25">
      <c r="A40" s="172" t="s">
        <v>151</v>
      </c>
      <c r="B40" s="198" t="s">
        <v>152</v>
      </c>
      <c r="C40" s="197">
        <v>34190.936999999998</v>
      </c>
      <c r="F40" s="189"/>
      <c r="H40" s="169"/>
      <c r="L40" s="169"/>
      <c r="M40" s="169"/>
      <c r="N40" s="191"/>
    </row>
    <row r="41" spans="1:14" outlineLevel="1" x14ac:dyDescent="0.25">
      <c r="A41" s="172" t="s">
        <v>153</v>
      </c>
      <c r="B41" s="198" t="s">
        <v>154</v>
      </c>
      <c r="C41" s="197">
        <v>31769.136999999999</v>
      </c>
      <c r="F41" s="189"/>
      <c r="H41" s="169"/>
      <c r="L41" s="169"/>
      <c r="M41" s="169"/>
      <c r="N41" s="191"/>
    </row>
    <row r="42" spans="1:14" outlineLevel="1" x14ac:dyDescent="0.25">
      <c r="A42" s="172" t="s">
        <v>155</v>
      </c>
      <c r="B42" s="198"/>
      <c r="C42" s="197"/>
      <c r="F42" s="189"/>
      <c r="H42" s="169"/>
      <c r="L42" s="169"/>
      <c r="M42" s="169"/>
      <c r="N42" s="191"/>
    </row>
    <row r="43" spans="1:14" outlineLevel="1" x14ac:dyDescent="0.25">
      <c r="A43" s="191" t="s">
        <v>156</v>
      </c>
      <c r="B43" s="189"/>
      <c r="F43" s="189"/>
      <c r="H43" s="169"/>
      <c r="L43" s="169"/>
      <c r="M43" s="169"/>
      <c r="N43" s="191"/>
    </row>
    <row r="44" spans="1:14" ht="15" customHeight="1" x14ac:dyDescent="0.25">
      <c r="A44" s="193"/>
      <c r="B44" s="194" t="s">
        <v>157</v>
      </c>
      <c r="C44" s="199" t="s">
        <v>158</v>
      </c>
      <c r="D44" s="193" t="s">
        <v>159</v>
      </c>
      <c r="E44" s="195"/>
      <c r="F44" s="196" t="s">
        <v>160</v>
      </c>
      <c r="G44" s="196" t="s">
        <v>161</v>
      </c>
      <c r="H44" s="169"/>
      <c r="L44" s="169"/>
      <c r="M44" s="169"/>
      <c r="N44" s="191"/>
    </row>
    <row r="45" spans="1:14" x14ac:dyDescent="0.25">
      <c r="A45" s="172" t="s">
        <v>162</v>
      </c>
      <c r="B45" s="189" t="s">
        <v>163</v>
      </c>
      <c r="C45" s="200"/>
      <c r="D45" s="200">
        <f>IF(OR(C38="[For completion]",C39="[For completion]"),"Please complete G.3.1.1 and G.3.1.2",(C38/C39-1))</f>
        <v>3.4066874174883521E-2</v>
      </c>
      <c r="E45" s="200"/>
      <c r="F45" s="200" t="s">
        <v>256</v>
      </c>
      <c r="G45" s="172" t="s">
        <v>164</v>
      </c>
      <c r="H45" s="169"/>
      <c r="L45" s="169"/>
      <c r="M45" s="169"/>
      <c r="N45" s="191"/>
    </row>
    <row r="46" spans="1:14" outlineLevel="1" x14ac:dyDescent="0.25">
      <c r="A46" s="172" t="s">
        <v>165</v>
      </c>
      <c r="B46" s="187" t="s">
        <v>166</v>
      </c>
      <c r="C46" s="200"/>
      <c r="D46" s="200"/>
      <c r="E46" s="200"/>
      <c r="F46" s="200"/>
      <c r="G46" s="201"/>
      <c r="H46" s="169"/>
      <c r="L46" s="169"/>
      <c r="M46" s="169"/>
      <c r="N46" s="191"/>
    </row>
    <row r="47" spans="1:14" outlineLevel="1" x14ac:dyDescent="0.25">
      <c r="A47" s="172" t="s">
        <v>167</v>
      </c>
      <c r="B47" s="187" t="s">
        <v>168</v>
      </c>
      <c r="C47" s="200">
        <v>0.02</v>
      </c>
      <c r="D47" s="200"/>
      <c r="E47" s="200"/>
      <c r="F47" s="200"/>
      <c r="G47" s="201"/>
      <c r="H47" s="169"/>
      <c r="L47" s="169"/>
      <c r="M47" s="169"/>
      <c r="N47" s="191"/>
    </row>
    <row r="48" spans="1:14" outlineLevel="1" x14ac:dyDescent="0.25">
      <c r="A48" s="172" t="s">
        <v>169</v>
      </c>
      <c r="B48" s="187"/>
      <c r="C48" s="201"/>
      <c r="D48" s="201"/>
      <c r="E48" s="201"/>
      <c r="F48" s="201"/>
      <c r="G48" s="201"/>
      <c r="H48" s="169"/>
      <c r="L48" s="169"/>
      <c r="M48" s="169"/>
      <c r="N48" s="191"/>
    </row>
    <row r="49" spans="1:14" outlineLevel="1" x14ac:dyDescent="0.25">
      <c r="A49" s="172" t="s">
        <v>170</v>
      </c>
      <c r="B49" s="187"/>
      <c r="C49" s="201"/>
      <c r="D49" s="201"/>
      <c r="E49" s="201"/>
      <c r="F49" s="201"/>
      <c r="G49" s="201"/>
      <c r="H49" s="169"/>
      <c r="L49" s="169"/>
      <c r="M49" s="169"/>
      <c r="N49" s="191"/>
    </row>
    <row r="50" spans="1:14" outlineLevel="1" x14ac:dyDescent="0.25">
      <c r="A50" s="172" t="s">
        <v>171</v>
      </c>
      <c r="B50" s="187"/>
      <c r="C50" s="201"/>
      <c r="D50" s="201"/>
      <c r="E50" s="201"/>
      <c r="F50" s="201"/>
      <c r="G50" s="201"/>
      <c r="H50" s="169"/>
      <c r="L50" s="169"/>
      <c r="M50" s="169"/>
      <c r="N50" s="191"/>
    </row>
    <row r="51" spans="1:14" outlineLevel="1" x14ac:dyDescent="0.25">
      <c r="A51" s="172" t="s">
        <v>172</v>
      </c>
      <c r="B51" s="187"/>
      <c r="C51" s="201"/>
      <c r="D51" s="201"/>
      <c r="E51" s="201"/>
      <c r="F51" s="201"/>
      <c r="G51" s="201"/>
      <c r="H51" s="169"/>
      <c r="L51" s="169"/>
      <c r="M51" s="169"/>
      <c r="N51" s="191"/>
    </row>
    <row r="52" spans="1:14" ht="15" customHeight="1" x14ac:dyDescent="0.25">
      <c r="A52" s="193"/>
      <c r="B52" s="194" t="s">
        <v>173</v>
      </c>
      <c r="C52" s="193" t="s">
        <v>146</v>
      </c>
      <c r="D52" s="193"/>
      <c r="E52" s="195"/>
      <c r="F52" s="196" t="s">
        <v>174</v>
      </c>
      <c r="G52" s="196"/>
      <c r="H52" s="169"/>
      <c r="L52" s="169"/>
      <c r="M52" s="169"/>
      <c r="N52" s="191"/>
    </row>
    <row r="53" spans="1:14" x14ac:dyDescent="0.25">
      <c r="A53" s="172" t="s">
        <v>175</v>
      </c>
      <c r="B53" s="189" t="s">
        <v>176</v>
      </c>
      <c r="C53" s="197">
        <v>27997.323</v>
      </c>
      <c r="E53" s="202"/>
      <c r="F53" s="203">
        <f>IF($C$58=0,"",IF(C53="[for completion]","",C53/$C$58))</f>
        <v>0.97048695753994363</v>
      </c>
      <c r="G53" s="204"/>
      <c r="H53" s="169"/>
      <c r="L53" s="169"/>
      <c r="M53" s="169"/>
      <c r="N53" s="191"/>
    </row>
    <row r="54" spans="1:14" x14ac:dyDescent="0.25">
      <c r="A54" s="172" t="s">
        <v>177</v>
      </c>
      <c r="B54" s="189" t="s">
        <v>178</v>
      </c>
      <c r="C54" s="197">
        <v>0</v>
      </c>
      <c r="E54" s="202"/>
      <c r="F54" s="203">
        <f>IF($C$58=0,"",IF(C54="[for completion]","",C54/$C$58))</f>
        <v>0</v>
      </c>
      <c r="G54" s="204"/>
      <c r="H54" s="169"/>
      <c r="L54" s="169"/>
      <c r="M54" s="169"/>
      <c r="N54" s="191"/>
    </row>
    <row r="55" spans="1:14" x14ac:dyDescent="0.25">
      <c r="A55" s="172" t="s">
        <v>179</v>
      </c>
      <c r="B55" s="189" t="s">
        <v>180</v>
      </c>
      <c r="C55" s="197">
        <v>0</v>
      </c>
      <c r="E55" s="202"/>
      <c r="F55" s="205">
        <f t="shared" ref="F55:F56" si="0">IF($C$58=0,"",IF(C55="[for completion]","",C55/$C$58))</f>
        <v>0</v>
      </c>
      <c r="G55" s="204"/>
      <c r="H55" s="169"/>
      <c r="L55" s="169"/>
      <c r="M55" s="169"/>
      <c r="N55" s="191"/>
    </row>
    <row r="56" spans="1:14" x14ac:dyDescent="0.25">
      <c r="A56" s="172" t="s">
        <v>181</v>
      </c>
      <c r="B56" s="189" t="s">
        <v>182</v>
      </c>
      <c r="C56" s="197">
        <v>851.41399999999999</v>
      </c>
      <c r="E56" s="202"/>
      <c r="F56" s="205">
        <f t="shared" si="0"/>
        <v>2.9513042460056396E-2</v>
      </c>
      <c r="G56" s="204"/>
      <c r="H56" s="169"/>
      <c r="L56" s="169"/>
      <c r="M56" s="169"/>
      <c r="N56" s="191"/>
    </row>
    <row r="57" spans="1:14" x14ac:dyDescent="0.25">
      <c r="A57" s="172" t="s">
        <v>183</v>
      </c>
      <c r="B57" s="172" t="s">
        <v>308</v>
      </c>
      <c r="C57" s="197">
        <v>0</v>
      </c>
      <c r="E57" s="202"/>
      <c r="F57" s="203">
        <f>IF($C$58=0,"",IF(C57="[for completion]","",C57/$C$58))</f>
        <v>0</v>
      </c>
      <c r="G57" s="204"/>
      <c r="H57" s="169"/>
      <c r="L57" s="169"/>
      <c r="M57" s="169"/>
      <c r="N57" s="191"/>
    </row>
    <row r="58" spans="1:14" x14ac:dyDescent="0.25">
      <c r="A58" s="172" t="s">
        <v>184</v>
      </c>
      <c r="B58" s="206" t="s">
        <v>185</v>
      </c>
      <c r="C58" s="207">
        <f>SUM(C53:C57)</f>
        <v>28848.737000000001</v>
      </c>
      <c r="D58" s="202"/>
      <c r="E58" s="202"/>
      <c r="F58" s="208">
        <f>SUM(F53:F57)</f>
        <v>1</v>
      </c>
      <c r="G58" s="204"/>
      <c r="H58" s="169"/>
      <c r="L58" s="169"/>
      <c r="M58" s="169"/>
      <c r="N58" s="191"/>
    </row>
    <row r="59" spans="1:14" outlineLevel="1" x14ac:dyDescent="0.25">
      <c r="A59" s="172" t="s">
        <v>186</v>
      </c>
      <c r="B59" s="209" t="s">
        <v>187</v>
      </c>
      <c r="C59" s="197"/>
      <c r="E59" s="202"/>
      <c r="F59" s="203">
        <f t="shared" ref="F59:F64" si="1">IF($C$58=0,"",IF(C59="[for completion]","",C59/$C$58))</f>
        <v>0</v>
      </c>
      <c r="G59" s="204"/>
      <c r="H59" s="169"/>
      <c r="L59" s="169"/>
      <c r="M59" s="169"/>
      <c r="N59" s="191"/>
    </row>
    <row r="60" spans="1:14" outlineLevel="1" x14ac:dyDescent="0.25">
      <c r="A60" s="172" t="s">
        <v>188</v>
      </c>
      <c r="B60" s="209" t="s">
        <v>187</v>
      </c>
      <c r="C60" s="197"/>
      <c r="E60" s="202"/>
      <c r="F60" s="203">
        <f t="shared" si="1"/>
        <v>0</v>
      </c>
      <c r="G60" s="204"/>
      <c r="H60" s="169"/>
      <c r="L60" s="169"/>
      <c r="M60" s="169"/>
      <c r="N60" s="191"/>
    </row>
    <row r="61" spans="1:14" outlineLevel="1" x14ac:dyDescent="0.25">
      <c r="A61" s="172" t="s">
        <v>189</v>
      </c>
      <c r="B61" s="209" t="s">
        <v>187</v>
      </c>
      <c r="C61" s="197"/>
      <c r="E61" s="202"/>
      <c r="F61" s="203">
        <f t="shared" si="1"/>
        <v>0</v>
      </c>
      <c r="G61" s="204"/>
      <c r="H61" s="169"/>
      <c r="L61" s="169"/>
      <c r="M61" s="169"/>
      <c r="N61" s="191"/>
    </row>
    <row r="62" spans="1:14" outlineLevel="1" x14ac:dyDescent="0.25">
      <c r="A62" s="172" t="s">
        <v>190</v>
      </c>
      <c r="B62" s="209" t="s">
        <v>187</v>
      </c>
      <c r="C62" s="197"/>
      <c r="E62" s="202"/>
      <c r="F62" s="203">
        <f t="shared" si="1"/>
        <v>0</v>
      </c>
      <c r="G62" s="204"/>
      <c r="H62" s="169"/>
      <c r="L62" s="169"/>
      <c r="M62" s="169"/>
      <c r="N62" s="191"/>
    </row>
    <row r="63" spans="1:14" outlineLevel="1" x14ac:dyDescent="0.25">
      <c r="A63" s="172" t="s">
        <v>191</v>
      </c>
      <c r="B63" s="209" t="s">
        <v>187</v>
      </c>
      <c r="C63" s="197"/>
      <c r="E63" s="202"/>
      <c r="F63" s="203">
        <f t="shared" si="1"/>
        <v>0</v>
      </c>
      <c r="G63" s="204"/>
      <c r="H63" s="169"/>
      <c r="L63" s="169"/>
      <c r="M63" s="169"/>
      <c r="N63" s="191"/>
    </row>
    <row r="64" spans="1:14" outlineLevel="1" x14ac:dyDescent="0.25">
      <c r="A64" s="172" t="s">
        <v>192</v>
      </c>
      <c r="B64" s="209" t="s">
        <v>187</v>
      </c>
      <c r="C64" s="210"/>
      <c r="D64" s="191"/>
      <c r="E64" s="191"/>
      <c r="F64" s="203">
        <f t="shared" si="1"/>
        <v>0</v>
      </c>
      <c r="G64" s="211"/>
      <c r="H64" s="169"/>
      <c r="L64" s="169"/>
      <c r="M64" s="169"/>
      <c r="N64" s="191"/>
    </row>
    <row r="65" spans="1:14" ht="15" customHeight="1" x14ac:dyDescent="0.25">
      <c r="A65" s="193"/>
      <c r="B65" s="194" t="s">
        <v>193</v>
      </c>
      <c r="C65" s="199" t="s">
        <v>1587</v>
      </c>
      <c r="D65" s="199" t="s">
        <v>1588</v>
      </c>
      <c r="E65" s="195"/>
      <c r="F65" s="196" t="s">
        <v>194</v>
      </c>
      <c r="G65" s="212" t="s">
        <v>1589</v>
      </c>
      <c r="H65" s="169"/>
      <c r="L65" s="169"/>
      <c r="M65" s="169"/>
      <c r="N65" s="191"/>
    </row>
    <row r="66" spans="1:14" x14ac:dyDescent="0.25">
      <c r="A66" s="172" t="s">
        <v>195</v>
      </c>
      <c r="B66" s="189" t="s">
        <v>1602</v>
      </c>
      <c r="C66" s="213">
        <v>8</v>
      </c>
      <c r="D66" s="213" t="s">
        <v>164</v>
      </c>
      <c r="E66" s="186"/>
      <c r="F66" s="214"/>
      <c r="G66" s="215"/>
      <c r="H66" s="169"/>
      <c r="L66" s="169"/>
      <c r="M66" s="169"/>
      <c r="N66" s="191"/>
    </row>
    <row r="67" spans="1:14" x14ac:dyDescent="0.25">
      <c r="B67" s="189"/>
      <c r="E67" s="186"/>
      <c r="F67" s="214"/>
      <c r="G67" s="215"/>
      <c r="H67" s="169"/>
      <c r="L67" s="169"/>
      <c r="M67" s="169"/>
      <c r="N67" s="191"/>
    </row>
    <row r="68" spans="1:14" x14ac:dyDescent="0.25">
      <c r="B68" s="189" t="s">
        <v>198</v>
      </c>
      <c r="C68" s="186"/>
      <c r="D68" s="186"/>
      <c r="E68" s="186"/>
      <c r="F68" s="215"/>
      <c r="G68" s="215"/>
      <c r="H68" s="169"/>
      <c r="L68" s="169"/>
      <c r="M68" s="169"/>
      <c r="N68" s="191"/>
    </row>
    <row r="69" spans="1:14" x14ac:dyDescent="0.25">
      <c r="B69" s="189" t="s">
        <v>199</v>
      </c>
      <c r="E69" s="186"/>
      <c r="F69" s="215"/>
      <c r="G69" s="215"/>
      <c r="H69" s="169"/>
      <c r="L69" s="169"/>
      <c r="M69" s="169"/>
      <c r="N69" s="191"/>
    </row>
    <row r="70" spans="1:14" x14ac:dyDescent="0.25">
      <c r="A70" s="172" t="s">
        <v>197</v>
      </c>
      <c r="B70" s="216" t="s">
        <v>200</v>
      </c>
      <c r="C70" s="197">
        <f>SUM(C79:C80)</f>
        <v>1949.99</v>
      </c>
      <c r="D70" s="217" t="s">
        <v>164</v>
      </c>
      <c r="E70" s="216"/>
      <c r="F70" s="203">
        <f t="shared" ref="F70:F76" si="2">IF($C$77=0,"",IF(C70="[for completion]","",C70/$C$77))</f>
        <v>6.7593590999343783E-2</v>
      </c>
      <c r="G70" s="203" t="str">
        <f>IF($D$77=0,"",IF(D70="[Mark as ND1 if not relevant]","",D70/$D$77))</f>
        <v/>
      </c>
      <c r="H70" s="169"/>
      <c r="L70" s="169"/>
      <c r="M70" s="169"/>
      <c r="N70" s="191"/>
    </row>
    <row r="71" spans="1:14" x14ac:dyDescent="0.25">
      <c r="A71" s="172" t="s">
        <v>201</v>
      </c>
      <c r="B71" s="216" t="s">
        <v>202</v>
      </c>
      <c r="C71" s="197">
        <f>SUM(C81:C82)</f>
        <v>1987.3620000000001</v>
      </c>
      <c r="D71" s="217" t="s">
        <v>164</v>
      </c>
      <c r="E71" s="216"/>
      <c r="F71" s="203">
        <f t="shared" si="2"/>
        <v>6.8889037480006493E-2</v>
      </c>
      <c r="G71" s="203" t="str">
        <f t="shared" ref="G71:G76" si="3">IF($D$77=0,"",IF(D71="[Mark as ND1 if not relevant]","",D71/$D$77))</f>
        <v/>
      </c>
      <c r="H71" s="169"/>
      <c r="L71" s="169"/>
      <c r="M71" s="169"/>
      <c r="N71" s="191"/>
    </row>
    <row r="72" spans="1:14" x14ac:dyDescent="0.25">
      <c r="A72" s="172" t="s">
        <v>203</v>
      </c>
      <c r="B72" s="216" t="s">
        <v>204</v>
      </c>
      <c r="C72" s="197">
        <v>2709.846</v>
      </c>
      <c r="D72" s="217" t="s">
        <v>164</v>
      </c>
      <c r="E72" s="216"/>
      <c r="F72" s="203">
        <f t="shared" si="2"/>
        <v>9.3932903345764721E-2</v>
      </c>
      <c r="G72" s="203" t="str">
        <f t="shared" si="3"/>
        <v/>
      </c>
      <c r="H72" s="169"/>
      <c r="L72" s="169"/>
      <c r="M72" s="169"/>
      <c r="N72" s="191"/>
    </row>
    <row r="73" spans="1:14" x14ac:dyDescent="0.25">
      <c r="A73" s="172" t="s">
        <v>205</v>
      </c>
      <c r="B73" s="216" t="s">
        <v>206</v>
      </c>
      <c r="C73" s="197">
        <v>2557.7240000000002</v>
      </c>
      <c r="D73" s="217" t="s">
        <v>164</v>
      </c>
      <c r="E73" s="216"/>
      <c r="F73" s="203">
        <f t="shared" si="2"/>
        <v>8.8659813611970104E-2</v>
      </c>
      <c r="G73" s="203" t="str">
        <f t="shared" si="3"/>
        <v/>
      </c>
      <c r="H73" s="169"/>
      <c r="L73" s="169"/>
      <c r="M73" s="169"/>
      <c r="N73" s="191"/>
    </row>
    <row r="74" spans="1:14" x14ac:dyDescent="0.25">
      <c r="A74" s="172" t="s">
        <v>207</v>
      </c>
      <c r="B74" s="216" t="s">
        <v>208</v>
      </c>
      <c r="C74" s="197">
        <v>2685.1579999999999</v>
      </c>
      <c r="D74" s="217" t="s">
        <v>164</v>
      </c>
      <c r="E74" s="216"/>
      <c r="F74" s="203">
        <f t="shared" si="2"/>
        <v>9.3077129431748853E-2</v>
      </c>
      <c r="G74" s="203" t="str">
        <f t="shared" si="3"/>
        <v/>
      </c>
      <c r="H74" s="169"/>
      <c r="L74" s="169"/>
      <c r="M74" s="169"/>
      <c r="N74" s="191"/>
    </row>
    <row r="75" spans="1:14" x14ac:dyDescent="0.25">
      <c r="A75" s="172" t="s">
        <v>209</v>
      </c>
      <c r="B75" s="216" t="s">
        <v>210</v>
      </c>
      <c r="C75" s="197">
        <v>9032.875</v>
      </c>
      <c r="D75" s="217" t="s">
        <v>164</v>
      </c>
      <c r="E75" s="216"/>
      <c r="F75" s="203">
        <f t="shared" si="2"/>
        <v>0.31311158431489261</v>
      </c>
      <c r="G75" s="203" t="str">
        <f t="shared" si="3"/>
        <v/>
      </c>
      <c r="H75" s="169"/>
      <c r="L75" s="169"/>
      <c r="M75" s="169"/>
      <c r="N75" s="191"/>
    </row>
    <row r="76" spans="1:14" x14ac:dyDescent="0.25">
      <c r="A76" s="172" t="s">
        <v>211</v>
      </c>
      <c r="B76" s="216" t="s">
        <v>212</v>
      </c>
      <c r="C76" s="197">
        <v>7925.7860000000001</v>
      </c>
      <c r="D76" s="217" t="s">
        <v>164</v>
      </c>
      <c r="E76" s="216"/>
      <c r="F76" s="203">
        <f t="shared" si="2"/>
        <v>0.27473594081627339</v>
      </c>
      <c r="G76" s="203" t="str">
        <f t="shared" si="3"/>
        <v/>
      </c>
      <c r="H76" s="169"/>
      <c r="L76" s="169"/>
      <c r="M76" s="169"/>
      <c r="N76" s="191"/>
    </row>
    <row r="77" spans="1:14" x14ac:dyDescent="0.25">
      <c r="A77" s="172" t="s">
        <v>213</v>
      </c>
      <c r="B77" s="218" t="s">
        <v>185</v>
      </c>
      <c r="C77" s="207">
        <f>SUM(C70:C76)</f>
        <v>28848.741000000002</v>
      </c>
      <c r="D77" s="207">
        <f>SUM(D70:D76)</f>
        <v>0</v>
      </c>
      <c r="E77" s="189"/>
      <c r="F77" s="208">
        <f>SUM(F70:F76)</f>
        <v>0.99999999999999989</v>
      </c>
      <c r="G77" s="208">
        <f>SUM(G70:G76)</f>
        <v>0</v>
      </c>
      <c r="H77" s="169"/>
      <c r="L77" s="169"/>
      <c r="M77" s="169"/>
      <c r="N77" s="191"/>
    </row>
    <row r="78" spans="1:14" outlineLevel="1" x14ac:dyDescent="0.25">
      <c r="A78" s="172" t="s">
        <v>214</v>
      </c>
      <c r="B78" s="219" t="s">
        <v>215</v>
      </c>
      <c r="C78" s="207"/>
      <c r="D78" s="207"/>
      <c r="E78" s="189"/>
      <c r="F78" s="203">
        <f>IF($C$77=0,"",IF(C78="[for completion]","",C78/$C$77))</f>
        <v>0</v>
      </c>
      <c r="G78" s="203" t="str">
        <f t="shared" ref="G78:G87" si="4">IF($D$77=0,"",IF(D78="[for completion]","",D78/$D$77))</f>
        <v/>
      </c>
      <c r="H78" s="169"/>
      <c r="L78" s="169"/>
      <c r="M78" s="169"/>
      <c r="N78" s="191"/>
    </row>
    <row r="79" spans="1:14" outlineLevel="1" x14ac:dyDescent="0.25">
      <c r="A79" s="172" t="s">
        <v>216</v>
      </c>
      <c r="B79" s="219" t="s">
        <v>217</v>
      </c>
      <c r="C79" s="207">
        <v>967.322</v>
      </c>
      <c r="D79" s="207"/>
      <c r="E79" s="189"/>
      <c r="F79" s="203">
        <f t="shared" ref="F79:F87" si="5">IF($C$77=0,"",IF(C79="[for completion]","",C79/$C$77))</f>
        <v>3.3530822020967917E-2</v>
      </c>
      <c r="G79" s="203" t="str">
        <f t="shared" si="4"/>
        <v/>
      </c>
      <c r="H79" s="169"/>
      <c r="L79" s="169"/>
      <c r="M79" s="169"/>
      <c r="N79" s="191"/>
    </row>
    <row r="80" spans="1:14" outlineLevel="1" x14ac:dyDescent="0.25">
      <c r="A80" s="172" t="s">
        <v>218</v>
      </c>
      <c r="B80" s="219" t="s">
        <v>219</v>
      </c>
      <c r="C80" s="207">
        <v>982.66800000000001</v>
      </c>
      <c r="D80" s="207"/>
      <c r="E80" s="189"/>
      <c r="F80" s="203">
        <f t="shared" si="5"/>
        <v>3.4062768978375867E-2</v>
      </c>
      <c r="G80" s="203" t="str">
        <f t="shared" si="4"/>
        <v/>
      </c>
      <c r="H80" s="169"/>
      <c r="L80" s="169"/>
      <c r="M80" s="169"/>
      <c r="N80" s="191"/>
    </row>
    <row r="81" spans="1:14" outlineLevel="1" x14ac:dyDescent="0.25">
      <c r="A81" s="172" t="s">
        <v>220</v>
      </c>
      <c r="B81" s="219" t="s">
        <v>221</v>
      </c>
      <c r="C81" s="207">
        <v>919.61400000000003</v>
      </c>
      <c r="D81" s="207"/>
      <c r="E81" s="189"/>
      <c r="F81" s="203">
        <f t="shared" si="5"/>
        <v>3.1877093007282364E-2</v>
      </c>
      <c r="G81" s="203" t="str">
        <f t="shared" si="4"/>
        <v/>
      </c>
      <c r="H81" s="169"/>
      <c r="L81" s="169"/>
      <c r="M81" s="169"/>
      <c r="N81" s="191"/>
    </row>
    <row r="82" spans="1:14" outlineLevel="1" x14ac:dyDescent="0.25">
      <c r="A82" s="172" t="s">
        <v>222</v>
      </c>
      <c r="B82" s="219" t="s">
        <v>223</v>
      </c>
      <c r="C82" s="207">
        <v>1067.748</v>
      </c>
      <c r="D82" s="207"/>
      <c r="E82" s="189"/>
      <c r="F82" s="203">
        <f t="shared" si="5"/>
        <v>3.7011944472724129E-2</v>
      </c>
      <c r="G82" s="203" t="str">
        <f t="shared" si="4"/>
        <v/>
      </c>
      <c r="H82" s="169"/>
      <c r="L82" s="169"/>
      <c r="M82" s="169"/>
      <c r="N82" s="191"/>
    </row>
    <row r="83" spans="1:14" outlineLevel="1" x14ac:dyDescent="0.25">
      <c r="A83" s="172" t="s">
        <v>224</v>
      </c>
      <c r="B83" s="219"/>
      <c r="C83" s="202"/>
      <c r="D83" s="202"/>
      <c r="E83" s="189"/>
      <c r="F83" s="204"/>
      <c r="G83" s="204"/>
      <c r="H83" s="169"/>
      <c r="L83" s="169"/>
      <c r="M83" s="169"/>
      <c r="N83" s="191"/>
    </row>
    <row r="84" spans="1:14" outlineLevel="1" x14ac:dyDescent="0.25">
      <c r="A84" s="172" t="s">
        <v>225</v>
      </c>
      <c r="B84" s="219"/>
      <c r="C84" s="202"/>
      <c r="D84" s="202"/>
      <c r="E84" s="189"/>
      <c r="F84" s="204"/>
      <c r="G84" s="204"/>
      <c r="H84" s="169"/>
      <c r="L84" s="169"/>
      <c r="M84" s="169"/>
      <c r="N84" s="191"/>
    </row>
    <row r="85" spans="1:14" outlineLevel="1" x14ac:dyDescent="0.25">
      <c r="A85" s="172" t="s">
        <v>226</v>
      </c>
      <c r="B85" s="219"/>
      <c r="C85" s="202"/>
      <c r="D85" s="202"/>
      <c r="E85" s="189"/>
      <c r="F85" s="204"/>
      <c r="G85" s="204"/>
      <c r="H85" s="169"/>
      <c r="L85" s="169"/>
      <c r="M85" s="169"/>
      <c r="N85" s="191"/>
    </row>
    <row r="86" spans="1:14" outlineLevel="1" x14ac:dyDescent="0.25">
      <c r="A86" s="172" t="s">
        <v>227</v>
      </c>
      <c r="B86" s="218"/>
      <c r="C86" s="202"/>
      <c r="D86" s="202"/>
      <c r="E86" s="189"/>
      <c r="F86" s="204">
        <f t="shared" si="5"/>
        <v>0</v>
      </c>
      <c r="G86" s="204" t="str">
        <f t="shared" si="4"/>
        <v/>
      </c>
      <c r="H86" s="169"/>
      <c r="L86" s="169"/>
      <c r="M86" s="169"/>
      <c r="N86" s="191"/>
    </row>
    <row r="87" spans="1:14" outlineLevel="1" x14ac:dyDescent="0.25">
      <c r="A87" s="172" t="s">
        <v>228</v>
      </c>
      <c r="B87" s="219"/>
      <c r="C87" s="202"/>
      <c r="D87" s="202"/>
      <c r="E87" s="189"/>
      <c r="F87" s="204">
        <f t="shared" si="5"/>
        <v>0</v>
      </c>
      <c r="G87" s="204" t="str">
        <f t="shared" si="4"/>
        <v/>
      </c>
      <c r="H87" s="169"/>
      <c r="L87" s="169"/>
      <c r="M87" s="169"/>
      <c r="N87" s="191"/>
    </row>
    <row r="88" spans="1:14" ht="15" customHeight="1" x14ac:dyDescent="0.25">
      <c r="A88" s="193"/>
      <c r="B88" s="194" t="s">
        <v>229</v>
      </c>
      <c r="C88" s="199" t="s">
        <v>1590</v>
      </c>
      <c r="D88" s="199" t="s">
        <v>1591</v>
      </c>
      <c r="E88" s="195"/>
      <c r="F88" s="196" t="s">
        <v>1592</v>
      </c>
      <c r="G88" s="193" t="s">
        <v>567</v>
      </c>
      <c r="H88" s="169"/>
      <c r="L88" s="169"/>
      <c r="M88" s="169"/>
      <c r="N88" s="191"/>
    </row>
    <row r="89" spans="1:14" x14ac:dyDescent="0.25">
      <c r="A89" s="172" t="s">
        <v>230</v>
      </c>
      <c r="B89" s="189" t="s">
        <v>196</v>
      </c>
      <c r="C89" s="213">
        <v>8</v>
      </c>
      <c r="D89" s="217" t="s">
        <v>164</v>
      </c>
      <c r="E89" s="186"/>
      <c r="F89" s="220"/>
      <c r="G89" s="221"/>
      <c r="H89" s="169"/>
      <c r="L89" s="169"/>
      <c r="M89" s="169"/>
      <c r="N89" s="191"/>
    </row>
    <row r="90" spans="1:14" x14ac:dyDescent="0.25">
      <c r="B90" s="189"/>
      <c r="C90" s="213"/>
      <c r="D90" s="213"/>
      <c r="E90" s="186"/>
      <c r="F90" s="220"/>
      <c r="G90" s="221"/>
      <c r="H90" s="169"/>
      <c r="L90" s="169"/>
      <c r="M90" s="169"/>
      <c r="N90" s="191"/>
    </row>
    <row r="91" spans="1:14" x14ac:dyDescent="0.25">
      <c r="B91" s="189" t="s">
        <v>232</v>
      </c>
      <c r="C91" s="222"/>
      <c r="D91" s="222"/>
      <c r="E91" s="186"/>
      <c r="F91" s="221"/>
      <c r="G91" s="221"/>
      <c r="H91" s="169"/>
      <c r="L91" s="169"/>
      <c r="M91" s="169"/>
      <c r="N91" s="191"/>
    </row>
    <row r="92" spans="1:14" x14ac:dyDescent="0.25">
      <c r="A92" s="172" t="s">
        <v>231</v>
      </c>
      <c r="B92" s="189" t="s">
        <v>199</v>
      </c>
      <c r="C92" s="213"/>
      <c r="D92" s="213"/>
      <c r="E92" s="186"/>
      <c r="F92" s="221"/>
      <c r="G92" s="221"/>
      <c r="H92" s="169"/>
      <c r="L92" s="169"/>
      <c r="M92" s="169"/>
      <c r="N92" s="191"/>
    </row>
    <row r="93" spans="1:14" x14ac:dyDescent="0.25">
      <c r="A93" s="172" t="s">
        <v>233</v>
      </c>
      <c r="B93" s="216" t="s">
        <v>200</v>
      </c>
      <c r="C93" s="197">
        <f>SUM(C102:C103)</f>
        <v>1942.7080000000001</v>
      </c>
      <c r="D93" s="217" t="s">
        <v>164</v>
      </c>
      <c r="E93" s="216"/>
      <c r="F93" s="203">
        <f>IF($C$100=0,"",IF(C93="[for completion]","",IF(C93="","",C93/$C$100)))</f>
        <v>6.9635276748275743E-2</v>
      </c>
      <c r="G93" s="203" t="str">
        <f>IF($D$100=0,"",IF(D93="[Mark as ND1 if not relevant]","",IF(D93="","",D93/$D$100)))</f>
        <v/>
      </c>
      <c r="H93" s="169"/>
      <c r="L93" s="169"/>
      <c r="M93" s="169"/>
      <c r="N93" s="191"/>
    </row>
    <row r="94" spans="1:14" x14ac:dyDescent="0.25">
      <c r="A94" s="172" t="s">
        <v>234</v>
      </c>
      <c r="B94" s="216" t="s">
        <v>202</v>
      </c>
      <c r="C94" s="197">
        <f>SUM(C104:C105)</f>
        <v>2154.6489999999999</v>
      </c>
      <c r="D94" s="217" t="s">
        <v>164</v>
      </c>
      <c r="E94" s="216"/>
      <c r="F94" s="203">
        <f t="shared" ref="F94:F99" si="6">IF($C$100=0,"",IF(C94="[for completion]","",IF(C94="","",C94/$C$100)))</f>
        <v>7.7232182814090208E-2</v>
      </c>
      <c r="G94" s="203" t="str">
        <f t="shared" ref="G94:G99" si="7">IF($D$100=0,"",IF(D94="[Mark as ND1 if not relevant]","",IF(D94="","",D94/$D$100)))</f>
        <v/>
      </c>
      <c r="H94" s="169"/>
      <c r="L94" s="169"/>
      <c r="M94" s="169"/>
      <c r="N94" s="191"/>
    </row>
    <row r="95" spans="1:14" x14ac:dyDescent="0.25">
      <c r="A95" s="172" t="s">
        <v>235</v>
      </c>
      <c r="B95" s="216" t="s">
        <v>204</v>
      </c>
      <c r="C95" s="197">
        <v>1854.2439999999999</v>
      </c>
      <c r="D95" s="217" t="s">
        <v>164</v>
      </c>
      <c r="E95" s="216"/>
      <c r="F95" s="203">
        <f t="shared" si="6"/>
        <v>6.6464334371830344E-2</v>
      </c>
      <c r="G95" s="203" t="str">
        <f t="shared" si="7"/>
        <v/>
      </c>
      <c r="H95" s="169"/>
      <c r="L95" s="169"/>
      <c r="M95" s="169"/>
      <c r="N95" s="191"/>
    </row>
    <row r="96" spans="1:14" x14ac:dyDescent="0.25">
      <c r="A96" s="172" t="s">
        <v>236</v>
      </c>
      <c r="B96" s="216" t="s">
        <v>206</v>
      </c>
      <c r="C96" s="197">
        <v>2277.5630000000001</v>
      </c>
      <c r="D96" s="217" t="s">
        <v>164</v>
      </c>
      <c r="E96" s="216"/>
      <c r="F96" s="203">
        <f t="shared" si="6"/>
        <v>8.1637966084781216E-2</v>
      </c>
      <c r="G96" s="203" t="str">
        <f t="shared" si="7"/>
        <v/>
      </c>
      <c r="H96" s="169"/>
      <c r="L96" s="169"/>
      <c r="M96" s="169"/>
      <c r="N96" s="191"/>
    </row>
    <row r="97" spans="1:14" x14ac:dyDescent="0.25">
      <c r="A97" s="172" t="s">
        <v>237</v>
      </c>
      <c r="B97" s="216" t="s">
        <v>208</v>
      </c>
      <c r="C97" s="197">
        <v>1786.2729999999999</v>
      </c>
      <c r="D97" s="217" t="s">
        <v>164</v>
      </c>
      <c r="E97" s="216"/>
      <c r="F97" s="203">
        <f t="shared" si="6"/>
        <v>6.4027952066379887E-2</v>
      </c>
      <c r="G97" s="203" t="str">
        <f t="shared" si="7"/>
        <v/>
      </c>
      <c r="H97" s="169"/>
      <c r="L97" s="169"/>
      <c r="M97" s="169"/>
    </row>
    <row r="98" spans="1:14" x14ac:dyDescent="0.25">
      <c r="A98" s="172" t="s">
        <v>238</v>
      </c>
      <c r="B98" s="216" t="s">
        <v>210</v>
      </c>
      <c r="C98" s="197">
        <v>7146.1149999999998</v>
      </c>
      <c r="D98" s="217" t="s">
        <v>164</v>
      </c>
      <c r="E98" s="216"/>
      <c r="F98" s="203">
        <f t="shared" si="6"/>
        <v>0.25614847712574634</v>
      </c>
      <c r="G98" s="203" t="str">
        <f t="shared" si="7"/>
        <v/>
      </c>
      <c r="H98" s="169"/>
      <c r="L98" s="169"/>
      <c r="M98" s="169"/>
    </row>
    <row r="99" spans="1:14" x14ac:dyDescent="0.25">
      <c r="A99" s="172" t="s">
        <v>239</v>
      </c>
      <c r="B99" s="216" t="s">
        <v>212</v>
      </c>
      <c r="C99" s="197">
        <v>10736.779</v>
      </c>
      <c r="D99" s="217" t="s">
        <v>164</v>
      </c>
      <c r="E99" s="216"/>
      <c r="F99" s="203">
        <f t="shared" si="6"/>
        <v>0.38485381078889636</v>
      </c>
      <c r="G99" s="203" t="str">
        <f t="shared" si="7"/>
        <v/>
      </c>
      <c r="H99" s="169"/>
      <c r="L99" s="169"/>
      <c r="M99" s="169"/>
    </row>
    <row r="100" spans="1:14" x14ac:dyDescent="0.25">
      <c r="A100" s="172" t="s">
        <v>240</v>
      </c>
      <c r="B100" s="218" t="s">
        <v>185</v>
      </c>
      <c r="C100" s="207">
        <f>SUM(C93:C99)</f>
        <v>27898.330999999998</v>
      </c>
      <c r="D100" s="207">
        <f>SUM(D93:D99)</f>
        <v>0</v>
      </c>
      <c r="E100" s="189"/>
      <c r="F100" s="208">
        <f>SUM(F93:F99)</f>
        <v>1.0000000000000002</v>
      </c>
      <c r="G100" s="208">
        <f>SUM(G93:G99)</f>
        <v>0</v>
      </c>
      <c r="H100" s="169"/>
      <c r="L100" s="169"/>
      <c r="M100" s="169"/>
    </row>
    <row r="101" spans="1:14" outlineLevel="1" x14ac:dyDescent="0.25">
      <c r="A101" s="172" t="s">
        <v>241</v>
      </c>
      <c r="B101" s="219" t="s">
        <v>215</v>
      </c>
      <c r="C101" s="207"/>
      <c r="D101" s="207"/>
      <c r="E101" s="189"/>
      <c r="F101" s="203">
        <f t="shared" ref="F101:F105" si="8">IF($C$100=0,"",IF(C101="[for completion]","",C101/$C$100))</f>
        <v>0</v>
      </c>
      <c r="G101" s="203" t="str">
        <f t="shared" ref="G101:G105" si="9">IF($D$100=0,"",IF(D101="[for completion]","",D101/$D$100))</f>
        <v/>
      </c>
      <c r="H101" s="169"/>
      <c r="L101" s="169"/>
      <c r="M101" s="169"/>
    </row>
    <row r="102" spans="1:14" outlineLevel="1" x14ac:dyDescent="0.25">
      <c r="A102" s="172" t="s">
        <v>242</v>
      </c>
      <c r="B102" s="219" t="s">
        <v>217</v>
      </c>
      <c r="C102" s="207">
        <v>673.928</v>
      </c>
      <c r="D102" s="207"/>
      <c r="E102" s="189"/>
      <c r="F102" s="203">
        <f t="shared" si="8"/>
        <v>2.4156570513124961E-2</v>
      </c>
      <c r="G102" s="203" t="str">
        <f t="shared" si="9"/>
        <v/>
      </c>
      <c r="H102" s="169"/>
      <c r="L102" s="169"/>
      <c r="M102" s="169"/>
    </row>
    <row r="103" spans="1:14" outlineLevel="1" x14ac:dyDescent="0.25">
      <c r="A103" s="172" t="s">
        <v>243</v>
      </c>
      <c r="B103" s="219" t="s">
        <v>219</v>
      </c>
      <c r="C103" s="207">
        <v>1268.78</v>
      </c>
      <c r="D103" s="207"/>
      <c r="E103" s="189"/>
      <c r="F103" s="203">
        <f t="shared" si="8"/>
        <v>4.5478706235150775E-2</v>
      </c>
      <c r="G103" s="203" t="str">
        <f t="shared" si="9"/>
        <v/>
      </c>
      <c r="H103" s="169"/>
      <c r="L103" s="169"/>
      <c r="M103" s="169"/>
    </row>
    <row r="104" spans="1:14" outlineLevel="1" x14ac:dyDescent="0.25">
      <c r="A104" s="172" t="s">
        <v>244</v>
      </c>
      <c r="B104" s="219" t="s">
        <v>221</v>
      </c>
      <c r="C104" s="207">
        <v>1147.123</v>
      </c>
      <c r="D104" s="207"/>
      <c r="E104" s="189"/>
      <c r="F104" s="203">
        <f t="shared" si="8"/>
        <v>4.1117979423213526E-2</v>
      </c>
      <c r="G104" s="203" t="str">
        <f t="shared" si="9"/>
        <v/>
      </c>
      <c r="H104" s="169"/>
      <c r="L104" s="169"/>
      <c r="M104" s="169"/>
    </row>
    <row r="105" spans="1:14" outlineLevel="1" x14ac:dyDescent="0.25">
      <c r="A105" s="172" t="s">
        <v>245</v>
      </c>
      <c r="B105" s="219" t="s">
        <v>223</v>
      </c>
      <c r="C105" s="207">
        <v>1007.526</v>
      </c>
      <c r="D105" s="207"/>
      <c r="E105" s="189"/>
      <c r="F105" s="203">
        <f t="shared" si="8"/>
        <v>3.6114203390876683E-2</v>
      </c>
      <c r="G105" s="203" t="str">
        <f t="shared" si="9"/>
        <v/>
      </c>
      <c r="H105" s="169"/>
      <c r="L105" s="169"/>
      <c r="M105" s="169"/>
    </row>
    <row r="106" spans="1:14" outlineLevel="1" x14ac:dyDescent="0.25">
      <c r="A106" s="172" t="s">
        <v>246</v>
      </c>
      <c r="B106" s="219"/>
      <c r="C106" s="202"/>
      <c r="D106" s="202"/>
      <c r="E106" s="189"/>
      <c r="F106" s="204"/>
      <c r="G106" s="204"/>
      <c r="H106" s="169"/>
      <c r="L106" s="169"/>
      <c r="M106" s="169"/>
    </row>
    <row r="107" spans="1:14" outlineLevel="1" x14ac:dyDescent="0.25">
      <c r="A107" s="172" t="s">
        <v>247</v>
      </c>
      <c r="B107" s="219"/>
      <c r="C107" s="202"/>
      <c r="D107" s="202"/>
      <c r="E107" s="189"/>
      <c r="F107" s="204"/>
      <c r="G107" s="204"/>
      <c r="H107" s="169"/>
      <c r="L107" s="169"/>
      <c r="M107" s="169"/>
    </row>
    <row r="108" spans="1:14" outlineLevel="1" x14ac:dyDescent="0.25">
      <c r="A108" s="172" t="s">
        <v>248</v>
      </c>
      <c r="B108" s="218"/>
      <c r="C108" s="202"/>
      <c r="D108" s="202"/>
      <c r="E108" s="189"/>
      <c r="F108" s="204">
        <f>IF($C$100=0,"",IF(C108="[for completion]","",C108/$C$100))</f>
        <v>0</v>
      </c>
      <c r="G108" s="204" t="str">
        <f>IF($D$100=0,"",IF(D108="[for completion]","",D108/$D$100))</f>
        <v/>
      </c>
      <c r="H108" s="169"/>
      <c r="L108" s="169"/>
      <c r="M108" s="169"/>
    </row>
    <row r="109" spans="1:14" outlineLevel="1" x14ac:dyDescent="0.25">
      <c r="A109" s="172" t="s">
        <v>249</v>
      </c>
      <c r="B109" s="219"/>
      <c r="C109" s="202"/>
      <c r="D109" s="202"/>
      <c r="E109" s="189"/>
      <c r="F109" s="204">
        <f>IF($C$100=0,"",IF(C109="[for completion]","",C109/$C$100))</f>
        <v>0</v>
      </c>
      <c r="G109" s="204" t="str">
        <f>IF($D$100=0,"",IF(D109="[for completion]","",D109/$D$100))</f>
        <v/>
      </c>
      <c r="H109" s="169"/>
      <c r="L109" s="169"/>
      <c r="M109" s="169"/>
    </row>
    <row r="110" spans="1:14" outlineLevel="1" x14ac:dyDescent="0.25">
      <c r="A110" s="172" t="s">
        <v>250</v>
      </c>
      <c r="B110" s="219"/>
      <c r="C110" s="202"/>
      <c r="D110" s="202"/>
      <c r="E110" s="189"/>
      <c r="F110" s="204">
        <f>IF($C$100=0,"",IF(C110="[for completion]","",C110/$C$100))</f>
        <v>0</v>
      </c>
      <c r="G110" s="204" t="str">
        <f>IF($D$100=0,"",IF(D110="[for completion]","",D110/$D$100))</f>
        <v/>
      </c>
      <c r="H110" s="169"/>
      <c r="L110" s="169"/>
      <c r="M110" s="169"/>
    </row>
    <row r="111" spans="1:14" ht="15" customHeight="1" x14ac:dyDescent="0.25">
      <c r="A111" s="193"/>
      <c r="B111" s="223" t="s">
        <v>1603</v>
      </c>
      <c r="C111" s="196" t="s">
        <v>251</v>
      </c>
      <c r="D111" s="196" t="s">
        <v>252</v>
      </c>
      <c r="E111" s="195"/>
      <c r="F111" s="196" t="s">
        <v>253</v>
      </c>
      <c r="G111" s="196" t="s">
        <v>254</v>
      </c>
      <c r="H111" s="169"/>
      <c r="L111" s="169"/>
      <c r="M111" s="169"/>
    </row>
    <row r="112" spans="1:14" s="224" customFormat="1" x14ac:dyDescent="0.25">
      <c r="A112" s="172" t="s">
        <v>255</v>
      </c>
      <c r="B112" s="189" t="s">
        <v>52</v>
      </c>
      <c r="C112" s="197">
        <v>23490.17</v>
      </c>
      <c r="D112" s="197">
        <v>23490.17</v>
      </c>
      <c r="E112" s="204"/>
      <c r="F112" s="203">
        <f>IF($C$129=0,"",IF(C112="[for completion]","",IF(C112="","",C112/$C$129)))</f>
        <v>0.8390147088322143</v>
      </c>
      <c r="G112" s="203">
        <f>IF($D$129=0,"",IF(D112="[for completion]","",IF(D112="","",D112/$D$129)))</f>
        <v>0.8390147088322143</v>
      </c>
      <c r="I112" s="172"/>
      <c r="J112" s="172"/>
      <c r="K112" s="172"/>
      <c r="L112" s="169" t="s">
        <v>1604</v>
      </c>
      <c r="M112" s="169"/>
      <c r="N112" s="169"/>
    </row>
    <row r="113" spans="1:14" s="224" customFormat="1" x14ac:dyDescent="0.25">
      <c r="A113" s="172" t="s">
        <v>257</v>
      </c>
      <c r="B113" s="189" t="s">
        <v>53</v>
      </c>
      <c r="C113" s="197">
        <v>0</v>
      </c>
      <c r="D113" s="197">
        <v>0</v>
      </c>
      <c r="E113" s="204"/>
      <c r="F113" s="203">
        <f t="shared" ref="F113:F128" si="10">IF($C$129=0,"",IF(C113="[for completion]","",IF(C113="","",C113/$C$129)))</f>
        <v>0</v>
      </c>
      <c r="G113" s="203">
        <f t="shared" ref="G113:G128" si="11">IF($D$129=0,"",IF(D113="[for completion]","",IF(D113="","",D113/$D$129)))</f>
        <v>0</v>
      </c>
      <c r="I113" s="172"/>
      <c r="J113" s="172"/>
      <c r="K113" s="172"/>
      <c r="L113" s="189" t="s">
        <v>53</v>
      </c>
      <c r="M113" s="169"/>
      <c r="N113" s="169"/>
    </row>
    <row r="114" spans="1:14" s="224" customFormat="1" x14ac:dyDescent="0.25">
      <c r="A114" s="172" t="s">
        <v>258</v>
      </c>
      <c r="B114" s="189" t="s">
        <v>264</v>
      </c>
      <c r="C114" s="197">
        <v>0</v>
      </c>
      <c r="D114" s="197">
        <v>0</v>
      </c>
      <c r="E114" s="204"/>
      <c r="F114" s="203">
        <f t="shared" si="10"/>
        <v>0</v>
      </c>
      <c r="G114" s="203">
        <f t="shared" si="11"/>
        <v>0</v>
      </c>
      <c r="I114" s="172"/>
      <c r="J114" s="172"/>
      <c r="K114" s="172"/>
      <c r="L114" s="189" t="s">
        <v>264</v>
      </c>
      <c r="M114" s="169"/>
      <c r="N114" s="169"/>
    </row>
    <row r="115" spans="1:14" s="224" customFormat="1" x14ac:dyDescent="0.25">
      <c r="A115" s="172" t="s">
        <v>259</v>
      </c>
      <c r="B115" s="189" t="s">
        <v>54</v>
      </c>
      <c r="C115" s="197">
        <v>0</v>
      </c>
      <c r="D115" s="197">
        <v>0</v>
      </c>
      <c r="E115" s="204"/>
      <c r="F115" s="203">
        <f t="shared" si="10"/>
        <v>0</v>
      </c>
      <c r="G115" s="203">
        <f t="shared" si="11"/>
        <v>0</v>
      </c>
      <c r="I115" s="172"/>
      <c r="J115" s="172"/>
      <c r="K115" s="172"/>
      <c r="L115" s="189" t="s">
        <v>54</v>
      </c>
      <c r="M115" s="169"/>
      <c r="N115" s="169"/>
    </row>
    <row r="116" spans="1:14" s="224" customFormat="1" x14ac:dyDescent="0.25">
      <c r="A116" s="172" t="s">
        <v>260</v>
      </c>
      <c r="B116" s="189" t="s">
        <v>55</v>
      </c>
      <c r="C116" s="197">
        <v>3766.6329999999998</v>
      </c>
      <c r="D116" s="197">
        <v>3766.6329999999998</v>
      </c>
      <c r="E116" s="204"/>
      <c r="F116" s="203">
        <f t="shared" si="10"/>
        <v>0.13453544566824377</v>
      </c>
      <c r="G116" s="203">
        <f t="shared" si="11"/>
        <v>0.13453544566824377</v>
      </c>
      <c r="I116" s="172"/>
      <c r="J116" s="172"/>
      <c r="K116" s="172"/>
      <c r="L116" s="189" t="s">
        <v>55</v>
      </c>
      <c r="M116" s="169"/>
      <c r="N116" s="169"/>
    </row>
    <row r="117" spans="1:14" s="224" customFormat="1" x14ac:dyDescent="0.25">
      <c r="A117" s="172" t="s">
        <v>261</v>
      </c>
      <c r="B117" s="189" t="s">
        <v>56</v>
      </c>
      <c r="C117" s="197">
        <v>0</v>
      </c>
      <c r="D117" s="197">
        <v>0</v>
      </c>
      <c r="E117" s="189"/>
      <c r="F117" s="203">
        <f t="shared" si="10"/>
        <v>0</v>
      </c>
      <c r="G117" s="203">
        <f t="shared" si="11"/>
        <v>0</v>
      </c>
      <c r="I117" s="172"/>
      <c r="J117" s="172"/>
      <c r="K117" s="172"/>
      <c r="L117" s="189" t="s">
        <v>56</v>
      </c>
      <c r="M117" s="169"/>
      <c r="N117" s="169"/>
    </row>
    <row r="118" spans="1:14" x14ac:dyDescent="0.25">
      <c r="A118" s="172" t="s">
        <v>262</v>
      </c>
      <c r="B118" s="189" t="s">
        <v>57</v>
      </c>
      <c r="C118" s="197">
        <v>0</v>
      </c>
      <c r="D118" s="197">
        <v>0</v>
      </c>
      <c r="E118" s="189"/>
      <c r="F118" s="203">
        <f t="shared" si="10"/>
        <v>0</v>
      </c>
      <c r="G118" s="203">
        <f t="shared" si="11"/>
        <v>0</v>
      </c>
      <c r="L118" s="189" t="s">
        <v>57</v>
      </c>
      <c r="M118" s="169"/>
    </row>
    <row r="119" spans="1:14" x14ac:dyDescent="0.25">
      <c r="A119" s="172" t="s">
        <v>263</v>
      </c>
      <c r="B119" s="189" t="s">
        <v>58</v>
      </c>
      <c r="C119" s="197">
        <v>317.81299999999999</v>
      </c>
      <c r="D119" s="197">
        <v>317.81299999999999</v>
      </c>
      <c r="E119" s="189"/>
      <c r="F119" s="203">
        <f t="shared" si="10"/>
        <v>1.1351547547680264E-2</v>
      </c>
      <c r="G119" s="203">
        <f t="shared" si="11"/>
        <v>1.1351547547680264E-2</v>
      </c>
      <c r="L119" s="189" t="s">
        <v>58</v>
      </c>
      <c r="M119" s="169"/>
    </row>
    <row r="120" spans="1:14" x14ac:dyDescent="0.25">
      <c r="A120" s="172" t="s">
        <v>265</v>
      </c>
      <c r="B120" s="189" t="s">
        <v>59</v>
      </c>
      <c r="C120" s="197">
        <v>0</v>
      </c>
      <c r="D120" s="197">
        <v>0</v>
      </c>
      <c r="E120" s="189"/>
      <c r="F120" s="203">
        <f t="shared" si="10"/>
        <v>0</v>
      </c>
      <c r="G120" s="203">
        <f t="shared" si="11"/>
        <v>0</v>
      </c>
      <c r="L120" s="189" t="s">
        <v>59</v>
      </c>
      <c r="M120" s="169"/>
    </row>
    <row r="121" spans="1:14" x14ac:dyDescent="0.25">
      <c r="A121" s="172" t="s">
        <v>266</v>
      </c>
      <c r="B121" s="189" t="s">
        <v>60</v>
      </c>
      <c r="C121" s="197">
        <v>0</v>
      </c>
      <c r="D121" s="197">
        <v>0</v>
      </c>
      <c r="E121" s="189"/>
      <c r="F121" s="203">
        <f t="shared" si="10"/>
        <v>0</v>
      </c>
      <c r="G121" s="203">
        <f t="shared" si="11"/>
        <v>0</v>
      </c>
      <c r="L121" s="189"/>
      <c r="M121" s="169"/>
    </row>
    <row r="122" spans="1:14" x14ac:dyDescent="0.25">
      <c r="A122" s="172" t="s">
        <v>267</v>
      </c>
      <c r="B122" s="189" t="s">
        <v>269</v>
      </c>
      <c r="C122" s="197">
        <v>0</v>
      </c>
      <c r="D122" s="197">
        <v>0</v>
      </c>
      <c r="E122" s="189"/>
      <c r="F122" s="203">
        <f t="shared" si="10"/>
        <v>0</v>
      </c>
      <c r="G122" s="203">
        <f t="shared" si="11"/>
        <v>0</v>
      </c>
      <c r="L122" s="189" t="s">
        <v>269</v>
      </c>
      <c r="M122" s="169"/>
    </row>
    <row r="123" spans="1:14" x14ac:dyDescent="0.25">
      <c r="A123" s="172" t="s">
        <v>268</v>
      </c>
      <c r="B123" s="189" t="s">
        <v>61</v>
      </c>
      <c r="C123" s="197">
        <v>0</v>
      </c>
      <c r="D123" s="197">
        <v>0</v>
      </c>
      <c r="E123" s="189"/>
      <c r="F123" s="203">
        <f t="shared" si="10"/>
        <v>0</v>
      </c>
      <c r="G123" s="203">
        <f t="shared" si="11"/>
        <v>0</v>
      </c>
      <c r="L123" s="189" t="s">
        <v>61</v>
      </c>
      <c r="M123" s="169"/>
    </row>
    <row r="124" spans="1:14" x14ac:dyDescent="0.25">
      <c r="A124" s="172" t="s">
        <v>270</v>
      </c>
      <c r="B124" s="216" t="s">
        <v>1593</v>
      </c>
      <c r="C124" s="197">
        <v>0</v>
      </c>
      <c r="D124" s="197">
        <v>0</v>
      </c>
      <c r="E124" s="189"/>
      <c r="F124" s="203">
        <f t="shared" si="10"/>
        <v>0</v>
      </c>
      <c r="G124" s="203">
        <f t="shared" si="11"/>
        <v>0</v>
      </c>
      <c r="L124" s="216" t="s">
        <v>1593</v>
      </c>
      <c r="M124" s="169"/>
    </row>
    <row r="125" spans="1:14" x14ac:dyDescent="0.25">
      <c r="A125" s="172" t="s">
        <v>271</v>
      </c>
      <c r="B125" s="189" t="s">
        <v>62</v>
      </c>
      <c r="C125" s="197">
        <v>0</v>
      </c>
      <c r="D125" s="197">
        <v>0</v>
      </c>
      <c r="E125" s="189"/>
      <c r="F125" s="203">
        <f t="shared" si="10"/>
        <v>0</v>
      </c>
      <c r="G125" s="203">
        <f t="shared" si="11"/>
        <v>0</v>
      </c>
      <c r="L125" s="189" t="s">
        <v>62</v>
      </c>
      <c r="M125" s="169"/>
    </row>
    <row r="126" spans="1:14" x14ac:dyDescent="0.25">
      <c r="A126" s="172" t="s">
        <v>273</v>
      </c>
      <c r="B126" s="189" t="s">
        <v>272</v>
      </c>
      <c r="C126" s="197">
        <v>0</v>
      </c>
      <c r="D126" s="197">
        <v>0</v>
      </c>
      <c r="E126" s="189"/>
      <c r="F126" s="203">
        <f t="shared" si="10"/>
        <v>0</v>
      </c>
      <c r="G126" s="203">
        <f t="shared" si="11"/>
        <v>0</v>
      </c>
      <c r="H126" s="191"/>
      <c r="L126" s="189" t="s">
        <v>272</v>
      </c>
      <c r="M126" s="169"/>
    </row>
    <row r="127" spans="1:14" x14ac:dyDescent="0.25">
      <c r="A127" s="172" t="s">
        <v>274</v>
      </c>
      <c r="B127" s="189" t="s">
        <v>63</v>
      </c>
      <c r="C127" s="197">
        <v>422.71199999999999</v>
      </c>
      <c r="D127" s="197">
        <v>422.71199999999999</v>
      </c>
      <c r="E127" s="189"/>
      <c r="F127" s="203">
        <f t="shared" si="10"/>
        <v>1.5098297951861692E-2</v>
      </c>
      <c r="G127" s="203">
        <f t="shared" si="11"/>
        <v>1.5098297951861692E-2</v>
      </c>
      <c r="H127" s="169"/>
      <c r="L127" s="189" t="s">
        <v>63</v>
      </c>
      <c r="M127" s="169"/>
    </row>
    <row r="128" spans="1:14" x14ac:dyDescent="0.25">
      <c r="A128" s="172" t="s">
        <v>1594</v>
      </c>
      <c r="B128" s="189" t="s">
        <v>308</v>
      </c>
      <c r="C128" s="197">
        <v>0</v>
      </c>
      <c r="D128" s="197">
        <v>0</v>
      </c>
      <c r="E128" s="189"/>
      <c r="F128" s="203">
        <f t="shared" si="10"/>
        <v>0</v>
      </c>
      <c r="G128" s="203">
        <f t="shared" si="11"/>
        <v>0</v>
      </c>
      <c r="H128" s="169"/>
      <c r="L128" s="169"/>
      <c r="M128" s="169"/>
    </row>
    <row r="129" spans="1:14" x14ac:dyDescent="0.25">
      <c r="A129" s="172" t="s">
        <v>1595</v>
      </c>
      <c r="B129" s="218" t="s">
        <v>185</v>
      </c>
      <c r="C129" s="197">
        <f>SUM(C112:C128)</f>
        <v>27997.327999999998</v>
      </c>
      <c r="D129" s="197">
        <f>SUM(D112:D128)</f>
        <v>27997.327999999998</v>
      </c>
      <c r="E129" s="189"/>
      <c r="F129" s="200">
        <f>SUM(F112:F128)</f>
        <v>1.0000000000000002</v>
      </c>
      <c r="G129" s="200">
        <f>SUM(G112:G128)</f>
        <v>1.0000000000000002</v>
      </c>
      <c r="H129" s="169"/>
      <c r="L129" s="169"/>
      <c r="M129" s="169"/>
    </row>
    <row r="130" spans="1:14" outlineLevel="1" x14ac:dyDescent="0.25">
      <c r="A130" s="172" t="s">
        <v>1605</v>
      </c>
      <c r="B130" s="209" t="s">
        <v>187</v>
      </c>
      <c r="C130" s="197"/>
      <c r="D130" s="197"/>
      <c r="E130" s="189"/>
      <c r="F130" s="203" t="str">
        <f>IF($C$129=0,"",IF(C130="[for completion]","",IF(C130="","",C130/$C$129)))</f>
        <v/>
      </c>
      <c r="G130" s="203" t="str">
        <f>IF($D$129=0,"",IF(D130="[for completion]","",IF(D130="","",D130/$D$129)))</f>
        <v/>
      </c>
      <c r="H130" s="169"/>
      <c r="L130" s="169"/>
      <c r="M130" s="169"/>
    </row>
    <row r="131" spans="1:14" outlineLevel="1" x14ac:dyDescent="0.25">
      <c r="A131" s="172" t="s">
        <v>1606</v>
      </c>
      <c r="B131" s="209" t="s">
        <v>187</v>
      </c>
      <c r="C131" s="197"/>
      <c r="D131" s="197"/>
      <c r="E131" s="189"/>
      <c r="F131" s="203">
        <f t="shared" ref="F131:F136" si="12">IF($C$129=0,"",IF(C131="[for completion]","",C131/$C$129))</f>
        <v>0</v>
      </c>
      <c r="G131" s="203">
        <f t="shared" ref="G131:G136" si="13">IF($D$129=0,"",IF(D131="[for completion]","",D131/$D$129))</f>
        <v>0</v>
      </c>
      <c r="H131" s="169"/>
      <c r="L131" s="169"/>
      <c r="M131" s="169"/>
    </row>
    <row r="132" spans="1:14" outlineLevel="1" x14ac:dyDescent="0.25">
      <c r="A132" s="172" t="s">
        <v>275</v>
      </c>
      <c r="B132" s="209" t="s">
        <v>187</v>
      </c>
      <c r="C132" s="197"/>
      <c r="D132" s="197"/>
      <c r="E132" s="189"/>
      <c r="F132" s="203">
        <f t="shared" si="12"/>
        <v>0</v>
      </c>
      <c r="G132" s="203">
        <f t="shared" si="13"/>
        <v>0</v>
      </c>
      <c r="H132" s="169"/>
      <c r="L132" s="169"/>
      <c r="M132" s="169"/>
    </row>
    <row r="133" spans="1:14" outlineLevel="1" x14ac:dyDescent="0.25">
      <c r="A133" s="172" t="s">
        <v>276</v>
      </c>
      <c r="B133" s="209" t="s">
        <v>187</v>
      </c>
      <c r="C133" s="197"/>
      <c r="D133" s="197"/>
      <c r="E133" s="189"/>
      <c r="F133" s="203">
        <f t="shared" si="12"/>
        <v>0</v>
      </c>
      <c r="G133" s="203">
        <f t="shared" si="13"/>
        <v>0</v>
      </c>
      <c r="H133" s="169"/>
      <c r="L133" s="169"/>
      <c r="M133" s="169"/>
    </row>
    <row r="134" spans="1:14" outlineLevel="1" x14ac:dyDescent="0.25">
      <c r="A134" s="172" t="s">
        <v>277</v>
      </c>
      <c r="B134" s="209" t="s">
        <v>187</v>
      </c>
      <c r="C134" s="197"/>
      <c r="D134" s="197"/>
      <c r="E134" s="189"/>
      <c r="F134" s="203">
        <f t="shared" si="12"/>
        <v>0</v>
      </c>
      <c r="G134" s="203">
        <f t="shared" si="13"/>
        <v>0</v>
      </c>
      <c r="H134" s="169"/>
      <c r="L134" s="169"/>
      <c r="M134" s="169"/>
    </row>
    <row r="135" spans="1:14" outlineLevel="1" x14ac:dyDescent="0.25">
      <c r="A135" s="172" t="s">
        <v>278</v>
      </c>
      <c r="B135" s="209" t="s">
        <v>187</v>
      </c>
      <c r="C135" s="197"/>
      <c r="D135" s="197"/>
      <c r="E135" s="189"/>
      <c r="F135" s="203">
        <f t="shared" si="12"/>
        <v>0</v>
      </c>
      <c r="G135" s="203">
        <f t="shared" si="13"/>
        <v>0</v>
      </c>
      <c r="H135" s="169"/>
      <c r="L135" s="169"/>
      <c r="M135" s="169"/>
    </row>
    <row r="136" spans="1:14" outlineLevel="1" x14ac:dyDescent="0.25">
      <c r="A136" s="172" t="s">
        <v>279</v>
      </c>
      <c r="B136" s="209" t="s">
        <v>187</v>
      </c>
      <c r="C136" s="197"/>
      <c r="D136" s="197"/>
      <c r="E136" s="189"/>
      <c r="F136" s="203">
        <f t="shared" si="12"/>
        <v>0</v>
      </c>
      <c r="G136" s="203">
        <f t="shared" si="13"/>
        <v>0</v>
      </c>
      <c r="H136" s="169"/>
      <c r="L136" s="169"/>
      <c r="M136" s="169"/>
    </row>
    <row r="137" spans="1:14" ht="15" customHeight="1" x14ac:dyDescent="0.25">
      <c r="A137" s="193"/>
      <c r="B137" s="194" t="s">
        <v>280</v>
      </c>
      <c r="C137" s="196" t="s">
        <v>251</v>
      </c>
      <c r="D137" s="196" t="s">
        <v>252</v>
      </c>
      <c r="E137" s="195"/>
      <c r="F137" s="196" t="s">
        <v>253</v>
      </c>
      <c r="G137" s="196" t="s">
        <v>254</v>
      </c>
      <c r="H137" s="169"/>
      <c r="L137" s="169"/>
      <c r="M137" s="169"/>
    </row>
    <row r="138" spans="1:14" s="224" customFormat="1" x14ac:dyDescent="0.25">
      <c r="A138" s="172" t="s">
        <v>281</v>
      </c>
      <c r="B138" s="189" t="s">
        <v>52</v>
      </c>
      <c r="C138" s="225">
        <v>24081.744999999999</v>
      </c>
      <c r="D138" s="197">
        <v>24081.744999999999</v>
      </c>
      <c r="E138" s="204"/>
      <c r="F138" s="203">
        <f>IF($C$155=0,"",IF(C138="[for completion]","",IF(C138="","",C138/$C$155)))</f>
        <v>0.86319658824047263</v>
      </c>
      <c r="G138" s="203">
        <f>IF($D$155=0,"",IF(D138="[for completion]","",IF(D138="","",D138/$D$155)))</f>
        <v>0.86319658824047263</v>
      </c>
      <c r="H138" s="169"/>
      <c r="I138" s="172"/>
      <c r="J138" s="172"/>
      <c r="K138" s="172"/>
      <c r="L138" s="169"/>
      <c r="M138" s="169"/>
      <c r="N138" s="169"/>
    </row>
    <row r="139" spans="1:14" s="224" customFormat="1" x14ac:dyDescent="0.25">
      <c r="A139" s="172" t="s">
        <v>282</v>
      </c>
      <c r="B139" s="189" t="s">
        <v>53</v>
      </c>
      <c r="C139" s="225">
        <v>0</v>
      </c>
      <c r="D139" s="197">
        <v>0</v>
      </c>
      <c r="E139" s="204"/>
      <c r="F139" s="203">
        <f t="shared" ref="F139:F154" si="14">IF($C$155=0,"",IF(C139="[for completion]","",IF(C139="","",C139/$C$155)))</f>
        <v>0</v>
      </c>
      <c r="G139" s="203">
        <f t="shared" ref="G139:G154" si="15">IF($D$155=0,"",IF(D139="[for completion]","",IF(D139="","",D139/$D$155)))</f>
        <v>0</v>
      </c>
      <c r="H139" s="169"/>
      <c r="I139" s="172"/>
      <c r="J139" s="172"/>
      <c r="K139" s="172"/>
      <c r="L139" s="169"/>
      <c r="M139" s="169"/>
      <c r="N139" s="169"/>
    </row>
    <row r="140" spans="1:14" s="224" customFormat="1" x14ac:dyDescent="0.25">
      <c r="A140" s="172" t="s">
        <v>283</v>
      </c>
      <c r="B140" s="189" t="s">
        <v>264</v>
      </c>
      <c r="C140" s="225">
        <v>0</v>
      </c>
      <c r="D140" s="197">
        <v>0</v>
      </c>
      <c r="E140" s="204"/>
      <c r="F140" s="203">
        <f t="shared" si="14"/>
        <v>0</v>
      </c>
      <c r="G140" s="203">
        <f t="shared" si="15"/>
        <v>0</v>
      </c>
      <c r="H140" s="169"/>
      <c r="I140" s="172"/>
      <c r="J140" s="172"/>
      <c r="K140" s="172"/>
      <c r="L140" s="169"/>
      <c r="M140" s="169"/>
      <c r="N140" s="169"/>
    </row>
    <row r="141" spans="1:14" s="224" customFormat="1" x14ac:dyDescent="0.25">
      <c r="A141" s="172" t="s">
        <v>284</v>
      </c>
      <c r="B141" s="189" t="s">
        <v>54</v>
      </c>
      <c r="C141" s="225">
        <v>0</v>
      </c>
      <c r="D141" s="197">
        <v>0</v>
      </c>
      <c r="E141" s="204"/>
      <c r="F141" s="203">
        <f t="shared" si="14"/>
        <v>0</v>
      </c>
      <c r="G141" s="203">
        <f t="shared" si="15"/>
        <v>0</v>
      </c>
      <c r="H141" s="169"/>
      <c r="I141" s="172"/>
      <c r="J141" s="172"/>
      <c r="K141" s="172"/>
      <c r="L141" s="169"/>
      <c r="M141" s="169"/>
      <c r="N141" s="169"/>
    </row>
    <row r="142" spans="1:14" s="224" customFormat="1" x14ac:dyDescent="0.25">
      <c r="A142" s="172" t="s">
        <v>285</v>
      </c>
      <c r="B142" s="189" t="s">
        <v>55</v>
      </c>
      <c r="C142" s="225">
        <v>2919.2249999999999</v>
      </c>
      <c r="D142" s="197">
        <v>2919.2249999999999</v>
      </c>
      <c r="E142" s="204"/>
      <c r="F142" s="203">
        <f t="shared" si="14"/>
        <v>0.1046379762058893</v>
      </c>
      <c r="G142" s="203">
        <f t="shared" si="15"/>
        <v>0.1046379762058893</v>
      </c>
      <c r="H142" s="169"/>
      <c r="I142" s="172"/>
      <c r="J142" s="172"/>
      <c r="K142" s="172"/>
      <c r="L142" s="169"/>
      <c r="M142" s="169"/>
      <c r="N142" s="169"/>
    </row>
    <row r="143" spans="1:14" s="224" customFormat="1" x14ac:dyDescent="0.25">
      <c r="A143" s="172" t="s">
        <v>286</v>
      </c>
      <c r="B143" s="189" t="s">
        <v>56</v>
      </c>
      <c r="C143" s="225">
        <v>0</v>
      </c>
      <c r="D143" s="197">
        <v>0</v>
      </c>
      <c r="E143" s="189"/>
      <c r="F143" s="203">
        <f t="shared" si="14"/>
        <v>0</v>
      </c>
      <c r="G143" s="203">
        <f t="shared" si="15"/>
        <v>0</v>
      </c>
      <c r="H143" s="169"/>
      <c r="I143" s="172"/>
      <c r="J143" s="172"/>
      <c r="K143" s="172"/>
      <c r="L143" s="169"/>
      <c r="M143" s="169"/>
      <c r="N143" s="169"/>
    </row>
    <row r="144" spans="1:14" x14ac:dyDescent="0.25">
      <c r="A144" s="172" t="s">
        <v>287</v>
      </c>
      <c r="B144" s="189" t="s">
        <v>57</v>
      </c>
      <c r="C144" s="225">
        <v>0</v>
      </c>
      <c r="D144" s="197">
        <v>0</v>
      </c>
      <c r="E144" s="189"/>
      <c r="F144" s="203">
        <f t="shared" si="14"/>
        <v>0</v>
      </c>
      <c r="G144" s="203">
        <f t="shared" si="15"/>
        <v>0</v>
      </c>
      <c r="H144" s="169"/>
      <c r="L144" s="169"/>
      <c r="M144" s="169"/>
    </row>
    <row r="145" spans="1:14" x14ac:dyDescent="0.25">
      <c r="A145" s="172" t="s">
        <v>288</v>
      </c>
      <c r="B145" s="189" t="s">
        <v>58</v>
      </c>
      <c r="C145" s="225">
        <v>349.71699999999998</v>
      </c>
      <c r="D145" s="197">
        <v>349.71699999999998</v>
      </c>
      <c r="E145" s="189"/>
      <c r="F145" s="203">
        <f t="shared" si="14"/>
        <v>1.2535408926956636E-2</v>
      </c>
      <c r="G145" s="203">
        <f t="shared" si="15"/>
        <v>1.2535408926956636E-2</v>
      </c>
      <c r="H145" s="169"/>
      <c r="L145" s="169"/>
      <c r="M145" s="169"/>
      <c r="N145" s="191"/>
    </row>
    <row r="146" spans="1:14" x14ac:dyDescent="0.25">
      <c r="A146" s="172" t="s">
        <v>289</v>
      </c>
      <c r="B146" s="189" t="s">
        <v>59</v>
      </c>
      <c r="C146" s="225">
        <v>0</v>
      </c>
      <c r="D146" s="197">
        <v>0</v>
      </c>
      <c r="E146" s="189"/>
      <c r="F146" s="203">
        <f t="shared" si="14"/>
        <v>0</v>
      </c>
      <c r="G146" s="203">
        <f t="shared" si="15"/>
        <v>0</v>
      </c>
      <c r="H146" s="169"/>
      <c r="L146" s="169"/>
      <c r="M146" s="169"/>
      <c r="N146" s="191"/>
    </row>
    <row r="147" spans="1:14" x14ac:dyDescent="0.25">
      <c r="A147" s="172" t="s">
        <v>290</v>
      </c>
      <c r="B147" s="189" t="s">
        <v>60</v>
      </c>
      <c r="C147" s="225">
        <v>0</v>
      </c>
      <c r="D147" s="197">
        <v>0</v>
      </c>
      <c r="E147" s="189"/>
      <c r="F147" s="203">
        <f t="shared" si="14"/>
        <v>0</v>
      </c>
      <c r="G147" s="203">
        <f t="shared" si="15"/>
        <v>0</v>
      </c>
      <c r="H147" s="169"/>
      <c r="L147" s="169"/>
      <c r="M147" s="169"/>
      <c r="N147" s="191"/>
    </row>
    <row r="148" spans="1:14" x14ac:dyDescent="0.25">
      <c r="A148" s="172" t="s">
        <v>291</v>
      </c>
      <c r="B148" s="189" t="s">
        <v>269</v>
      </c>
      <c r="C148" s="225">
        <v>0</v>
      </c>
      <c r="D148" s="197">
        <v>0</v>
      </c>
      <c r="E148" s="189"/>
      <c r="F148" s="203">
        <f t="shared" si="14"/>
        <v>0</v>
      </c>
      <c r="G148" s="203">
        <f t="shared" si="15"/>
        <v>0</v>
      </c>
      <c r="H148" s="169"/>
      <c r="L148" s="169"/>
      <c r="M148" s="169"/>
      <c r="N148" s="191"/>
    </row>
    <row r="149" spans="1:14" x14ac:dyDescent="0.25">
      <c r="A149" s="172" t="s">
        <v>292</v>
      </c>
      <c r="B149" s="189" t="s">
        <v>61</v>
      </c>
      <c r="C149" s="225">
        <v>0</v>
      </c>
      <c r="D149" s="197">
        <v>0</v>
      </c>
      <c r="E149" s="189"/>
      <c r="F149" s="203">
        <f t="shared" si="14"/>
        <v>0</v>
      </c>
      <c r="G149" s="203">
        <f t="shared" si="15"/>
        <v>0</v>
      </c>
      <c r="H149" s="169"/>
      <c r="L149" s="169"/>
      <c r="M149" s="169"/>
      <c r="N149" s="191"/>
    </row>
    <row r="150" spans="1:14" x14ac:dyDescent="0.25">
      <c r="A150" s="172" t="s">
        <v>293</v>
      </c>
      <c r="B150" s="216" t="s">
        <v>1593</v>
      </c>
      <c r="C150" s="225">
        <v>0</v>
      </c>
      <c r="D150" s="197">
        <v>0</v>
      </c>
      <c r="E150" s="189"/>
      <c r="F150" s="203">
        <f t="shared" si="14"/>
        <v>0</v>
      </c>
      <c r="G150" s="203">
        <f t="shared" si="15"/>
        <v>0</v>
      </c>
      <c r="H150" s="169"/>
      <c r="L150" s="169"/>
      <c r="M150" s="169"/>
      <c r="N150" s="191"/>
    </row>
    <row r="151" spans="1:14" x14ac:dyDescent="0.25">
      <c r="A151" s="172" t="s">
        <v>294</v>
      </c>
      <c r="B151" s="189" t="s">
        <v>62</v>
      </c>
      <c r="C151" s="225">
        <v>0</v>
      </c>
      <c r="D151" s="197">
        <v>0</v>
      </c>
      <c r="E151" s="189"/>
      <c r="F151" s="203">
        <f t="shared" si="14"/>
        <v>0</v>
      </c>
      <c r="G151" s="203">
        <f t="shared" si="15"/>
        <v>0</v>
      </c>
      <c r="H151" s="169"/>
      <c r="L151" s="169"/>
      <c r="M151" s="169"/>
      <c r="N151" s="191"/>
    </row>
    <row r="152" spans="1:14" x14ac:dyDescent="0.25">
      <c r="A152" s="172" t="s">
        <v>295</v>
      </c>
      <c r="B152" s="189" t="s">
        <v>272</v>
      </c>
      <c r="C152" s="225">
        <v>0</v>
      </c>
      <c r="D152" s="197">
        <v>0</v>
      </c>
      <c r="E152" s="189"/>
      <c r="F152" s="203">
        <f t="shared" si="14"/>
        <v>0</v>
      </c>
      <c r="G152" s="203">
        <f t="shared" si="15"/>
        <v>0</v>
      </c>
      <c r="H152" s="169"/>
      <c r="L152" s="169"/>
      <c r="M152" s="169"/>
      <c r="N152" s="191"/>
    </row>
    <row r="153" spans="1:14" x14ac:dyDescent="0.25">
      <c r="A153" s="172" t="s">
        <v>296</v>
      </c>
      <c r="B153" s="189" t="s">
        <v>63</v>
      </c>
      <c r="C153" s="225">
        <v>547.64499999999998</v>
      </c>
      <c r="D153" s="197">
        <v>547.64499999999998</v>
      </c>
      <c r="E153" s="189"/>
      <c r="F153" s="203">
        <f t="shared" si="14"/>
        <v>1.9630026626681479E-2</v>
      </c>
      <c r="G153" s="203">
        <f t="shared" si="15"/>
        <v>1.9630026626681479E-2</v>
      </c>
      <c r="H153" s="169"/>
      <c r="L153" s="169"/>
      <c r="M153" s="169"/>
      <c r="N153" s="191"/>
    </row>
    <row r="154" spans="1:14" x14ac:dyDescent="0.25">
      <c r="A154" s="172" t="s">
        <v>1596</v>
      </c>
      <c r="B154" s="189" t="s">
        <v>308</v>
      </c>
      <c r="C154" s="225">
        <v>0</v>
      </c>
      <c r="D154" s="197">
        <v>0</v>
      </c>
      <c r="E154" s="189"/>
      <c r="F154" s="203">
        <f t="shared" si="14"/>
        <v>0</v>
      </c>
      <c r="G154" s="203">
        <f t="shared" si="15"/>
        <v>0</v>
      </c>
      <c r="H154" s="169"/>
      <c r="L154" s="169"/>
      <c r="M154" s="169"/>
      <c r="N154" s="191"/>
    </row>
    <row r="155" spans="1:14" x14ac:dyDescent="0.25">
      <c r="A155" s="172" t="s">
        <v>1597</v>
      </c>
      <c r="B155" s="218" t="s">
        <v>185</v>
      </c>
      <c r="C155" s="197">
        <f>SUM(C138:C154)</f>
        <v>27898.331999999999</v>
      </c>
      <c r="D155" s="197">
        <f>SUM(D138:D154)</f>
        <v>27898.331999999999</v>
      </c>
      <c r="E155" s="189"/>
      <c r="F155" s="200">
        <f>SUM(F138:F154)</f>
        <v>1</v>
      </c>
      <c r="G155" s="200">
        <f>SUM(G138:G154)</f>
        <v>1</v>
      </c>
      <c r="H155" s="169"/>
      <c r="L155" s="169"/>
      <c r="M155" s="169"/>
      <c r="N155" s="191"/>
    </row>
    <row r="156" spans="1:14" outlineLevel="1" x14ac:dyDescent="0.25">
      <c r="A156" s="172" t="s">
        <v>1607</v>
      </c>
      <c r="B156" s="209" t="s">
        <v>187</v>
      </c>
      <c r="C156" s="197"/>
      <c r="D156" s="197"/>
      <c r="E156" s="189"/>
      <c r="F156" s="203" t="str">
        <f>IF($C$155=0,"",IF(C156="[for completion]","",IF(C156="","",C156/$C$155)))</f>
        <v/>
      </c>
      <c r="G156" s="203" t="str">
        <f>IF($D$155=0,"",IF(D156="[for completion]","",IF(D156="","",D156/$D$155)))</f>
        <v/>
      </c>
      <c r="H156" s="169"/>
      <c r="L156" s="169"/>
      <c r="M156" s="169"/>
      <c r="N156" s="191"/>
    </row>
    <row r="157" spans="1:14" outlineLevel="1" x14ac:dyDescent="0.25">
      <c r="A157" s="172" t="s">
        <v>1608</v>
      </c>
      <c r="B157" s="209" t="s">
        <v>187</v>
      </c>
      <c r="C157" s="197"/>
      <c r="D157" s="197"/>
      <c r="E157" s="189"/>
      <c r="F157" s="203" t="str">
        <f t="shared" ref="F157:F162" si="16">IF($C$155=0,"",IF(C157="[for completion]","",IF(C157="","",C157/$C$155)))</f>
        <v/>
      </c>
      <c r="G157" s="203" t="str">
        <f t="shared" ref="G157:G162" si="17">IF($D$155=0,"",IF(D157="[for completion]","",IF(D157="","",D157/$D$155)))</f>
        <v/>
      </c>
      <c r="H157" s="169"/>
      <c r="L157" s="169"/>
      <c r="M157" s="169"/>
      <c r="N157" s="191"/>
    </row>
    <row r="158" spans="1:14" outlineLevel="1" x14ac:dyDescent="0.25">
      <c r="A158" s="172" t="s">
        <v>297</v>
      </c>
      <c r="B158" s="209" t="s">
        <v>187</v>
      </c>
      <c r="C158" s="197"/>
      <c r="D158" s="197"/>
      <c r="E158" s="189"/>
      <c r="F158" s="203" t="str">
        <f t="shared" si="16"/>
        <v/>
      </c>
      <c r="G158" s="203" t="str">
        <f t="shared" si="17"/>
        <v/>
      </c>
      <c r="H158" s="169"/>
      <c r="L158" s="169"/>
      <c r="M158" s="169"/>
      <c r="N158" s="191"/>
    </row>
    <row r="159" spans="1:14" outlineLevel="1" x14ac:dyDescent="0.25">
      <c r="A159" s="172" t="s">
        <v>298</v>
      </c>
      <c r="B159" s="209" t="s">
        <v>187</v>
      </c>
      <c r="C159" s="197"/>
      <c r="D159" s="197"/>
      <c r="E159" s="189"/>
      <c r="F159" s="203" t="str">
        <f t="shared" si="16"/>
        <v/>
      </c>
      <c r="G159" s="203" t="str">
        <f t="shared" si="17"/>
        <v/>
      </c>
      <c r="H159" s="169"/>
      <c r="L159" s="169"/>
      <c r="M159" s="169"/>
      <c r="N159" s="191"/>
    </row>
    <row r="160" spans="1:14" outlineLevel="1" x14ac:dyDescent="0.25">
      <c r="A160" s="172" t="s">
        <v>299</v>
      </c>
      <c r="B160" s="209" t="s">
        <v>187</v>
      </c>
      <c r="C160" s="197"/>
      <c r="D160" s="197"/>
      <c r="E160" s="189"/>
      <c r="F160" s="203" t="str">
        <f t="shared" si="16"/>
        <v/>
      </c>
      <c r="G160" s="203" t="str">
        <f t="shared" si="17"/>
        <v/>
      </c>
      <c r="H160" s="169"/>
      <c r="L160" s="169"/>
      <c r="M160" s="169"/>
      <c r="N160" s="191"/>
    </row>
    <row r="161" spans="1:14" outlineLevel="1" x14ac:dyDescent="0.25">
      <c r="A161" s="172" t="s">
        <v>300</v>
      </c>
      <c r="B161" s="209" t="s">
        <v>187</v>
      </c>
      <c r="C161" s="197"/>
      <c r="D161" s="197"/>
      <c r="E161" s="189"/>
      <c r="F161" s="203" t="str">
        <f t="shared" si="16"/>
        <v/>
      </c>
      <c r="G161" s="203" t="str">
        <f t="shared" si="17"/>
        <v/>
      </c>
      <c r="H161" s="169"/>
      <c r="L161" s="169"/>
      <c r="M161" s="169"/>
      <c r="N161" s="191"/>
    </row>
    <row r="162" spans="1:14" outlineLevel="1" x14ac:dyDescent="0.25">
      <c r="A162" s="172" t="s">
        <v>301</v>
      </c>
      <c r="B162" s="209" t="s">
        <v>187</v>
      </c>
      <c r="C162" s="197"/>
      <c r="D162" s="197"/>
      <c r="E162" s="189"/>
      <c r="F162" s="203" t="str">
        <f t="shared" si="16"/>
        <v/>
      </c>
      <c r="G162" s="203" t="str">
        <f t="shared" si="17"/>
        <v/>
      </c>
      <c r="H162" s="169"/>
      <c r="L162" s="169"/>
      <c r="M162" s="169"/>
      <c r="N162" s="191"/>
    </row>
    <row r="163" spans="1:14" ht="15" customHeight="1" x14ac:dyDescent="0.25">
      <c r="A163" s="193"/>
      <c r="B163" s="194" t="s">
        <v>302</v>
      </c>
      <c r="C163" s="199" t="s">
        <v>251</v>
      </c>
      <c r="D163" s="199" t="s">
        <v>252</v>
      </c>
      <c r="E163" s="195"/>
      <c r="F163" s="199" t="s">
        <v>253</v>
      </c>
      <c r="G163" s="199" t="s">
        <v>254</v>
      </c>
      <c r="H163" s="169"/>
      <c r="L163" s="169"/>
      <c r="M163" s="169"/>
      <c r="N163" s="191"/>
    </row>
    <row r="164" spans="1:14" x14ac:dyDescent="0.25">
      <c r="A164" s="172" t="s">
        <v>303</v>
      </c>
      <c r="B164" s="169" t="s">
        <v>304</v>
      </c>
      <c r="C164" s="197">
        <v>25387.483029999999</v>
      </c>
      <c r="D164" s="197">
        <v>25387.483029999999</v>
      </c>
      <c r="E164" s="226"/>
      <c r="F164" s="203">
        <f>IF($C$167=0,"",IF(C164="[for completion]","",IF(C164="","",C164/$C$167)))</f>
        <v>0.91</v>
      </c>
      <c r="G164" s="203">
        <f>IF($D$167=0,"",IF(D164="[for completion]","",IF(D164="","",D164/$D$167)))</f>
        <v>0.91</v>
      </c>
      <c r="H164" s="169"/>
      <c r="L164" s="169"/>
      <c r="M164" s="169"/>
      <c r="N164" s="191"/>
    </row>
    <row r="165" spans="1:14" x14ac:dyDescent="0.25">
      <c r="A165" s="172" t="s">
        <v>305</v>
      </c>
      <c r="B165" s="169" t="s">
        <v>306</v>
      </c>
      <c r="C165" s="197">
        <v>2510.8499699999993</v>
      </c>
      <c r="D165" s="197">
        <f>C39-D164</f>
        <v>2510.8499699999993</v>
      </c>
      <c r="E165" s="226"/>
      <c r="F165" s="203">
        <f t="shared" ref="F165:F166" si="18">IF($C$167=0,"",IF(C165="[for completion]","",IF(C165="","",C165/$C$167)))</f>
        <v>8.9999999999999983E-2</v>
      </c>
      <c r="G165" s="203">
        <f t="shared" ref="G165:G166" si="19">IF($D$167=0,"",IF(D165="[for completion]","",IF(D165="","",D165/$D$167)))</f>
        <v>8.9999999999999983E-2</v>
      </c>
      <c r="H165" s="169"/>
      <c r="L165" s="169"/>
      <c r="M165" s="169"/>
      <c r="N165" s="191"/>
    </row>
    <row r="166" spans="1:14" x14ac:dyDescent="0.25">
      <c r="A166" s="172" t="s">
        <v>307</v>
      </c>
      <c r="B166" s="169" t="s">
        <v>308</v>
      </c>
      <c r="C166" s="197"/>
      <c r="D166" s="197"/>
      <c r="E166" s="226"/>
      <c r="F166" s="203" t="str">
        <f t="shared" si="18"/>
        <v/>
      </c>
      <c r="G166" s="203" t="str">
        <f t="shared" si="19"/>
        <v/>
      </c>
      <c r="H166" s="169"/>
      <c r="L166" s="169"/>
      <c r="M166" s="169"/>
      <c r="N166" s="191"/>
    </row>
    <row r="167" spans="1:14" x14ac:dyDescent="0.25">
      <c r="A167" s="172" t="s">
        <v>309</v>
      </c>
      <c r="B167" s="227" t="s">
        <v>185</v>
      </c>
      <c r="C167" s="228">
        <f>SUM(C164:C166)</f>
        <v>27898.332999999999</v>
      </c>
      <c r="D167" s="228">
        <f>SUM(D164:D166)</f>
        <v>27898.332999999999</v>
      </c>
      <c r="E167" s="226"/>
      <c r="F167" s="229">
        <f>SUM(F164:F166)</f>
        <v>1</v>
      </c>
      <c r="G167" s="229">
        <f>SUM(G164:G166)</f>
        <v>1</v>
      </c>
      <c r="H167" s="169"/>
      <c r="L167" s="169"/>
      <c r="M167" s="169"/>
      <c r="N167" s="191"/>
    </row>
    <row r="168" spans="1:14" outlineLevel="1" x14ac:dyDescent="0.25">
      <c r="A168" s="172" t="s">
        <v>310</v>
      </c>
      <c r="B168" s="227"/>
      <c r="C168" s="228"/>
      <c r="D168" s="228"/>
      <c r="E168" s="226"/>
      <c r="F168" s="226"/>
      <c r="G168" s="216"/>
      <c r="H168" s="169"/>
      <c r="L168" s="169"/>
      <c r="M168" s="169"/>
      <c r="N168" s="191"/>
    </row>
    <row r="169" spans="1:14" outlineLevel="1" x14ac:dyDescent="0.25">
      <c r="A169" s="172" t="s">
        <v>311</v>
      </c>
      <c r="B169" s="227"/>
      <c r="C169" s="228"/>
      <c r="D169" s="228"/>
      <c r="E169" s="226"/>
      <c r="F169" s="226"/>
      <c r="G169" s="216"/>
      <c r="H169" s="169"/>
      <c r="L169" s="169"/>
      <c r="M169" s="169"/>
      <c r="N169" s="191"/>
    </row>
    <row r="170" spans="1:14" outlineLevel="1" x14ac:dyDescent="0.25">
      <c r="A170" s="172" t="s">
        <v>312</v>
      </c>
      <c r="B170" s="227"/>
      <c r="C170" s="228"/>
      <c r="D170" s="228"/>
      <c r="E170" s="226"/>
      <c r="F170" s="226"/>
      <c r="G170" s="216"/>
      <c r="H170" s="169"/>
      <c r="L170" s="169"/>
      <c r="M170" s="169"/>
      <c r="N170" s="191"/>
    </row>
    <row r="171" spans="1:14" outlineLevel="1" x14ac:dyDescent="0.25">
      <c r="A171" s="172" t="s">
        <v>313</v>
      </c>
      <c r="B171" s="227"/>
      <c r="C171" s="228"/>
      <c r="D171" s="228"/>
      <c r="E171" s="226"/>
      <c r="F171" s="226"/>
      <c r="G171" s="216"/>
      <c r="H171" s="169"/>
      <c r="L171" s="169"/>
      <c r="M171" s="169"/>
      <c r="N171" s="191"/>
    </row>
    <row r="172" spans="1:14" outlineLevel="1" x14ac:dyDescent="0.25">
      <c r="A172" s="172" t="s">
        <v>314</v>
      </c>
      <c r="B172" s="227"/>
      <c r="C172" s="228"/>
      <c r="D172" s="228"/>
      <c r="E172" s="226"/>
      <c r="F172" s="226"/>
      <c r="G172" s="216"/>
      <c r="H172" s="169"/>
      <c r="L172" s="169"/>
      <c r="M172" s="169"/>
      <c r="N172" s="191"/>
    </row>
    <row r="173" spans="1:14" ht="15" customHeight="1" x14ac:dyDescent="0.25">
      <c r="A173" s="193"/>
      <c r="B173" s="194" t="s">
        <v>315</v>
      </c>
      <c r="C173" s="193" t="s">
        <v>146</v>
      </c>
      <c r="D173" s="193"/>
      <c r="E173" s="195"/>
      <c r="F173" s="196" t="s">
        <v>316</v>
      </c>
      <c r="G173" s="196"/>
      <c r="H173" s="169"/>
      <c r="L173" s="169"/>
      <c r="M173" s="169"/>
      <c r="N173" s="191"/>
    </row>
    <row r="174" spans="1:14" ht="15" customHeight="1" x14ac:dyDescent="0.25">
      <c r="A174" s="172" t="s">
        <v>317</v>
      </c>
      <c r="B174" s="189" t="s">
        <v>318</v>
      </c>
      <c r="C174" s="197">
        <v>0</v>
      </c>
      <c r="D174" s="186"/>
      <c r="E174" s="178"/>
      <c r="F174" s="203">
        <f>IF($C$179=0,"",IF(C174="[for completion]","",C174/$C$179))</f>
        <v>0</v>
      </c>
      <c r="G174" s="204"/>
      <c r="H174" s="169"/>
      <c r="L174" s="169"/>
      <c r="M174" s="169"/>
      <c r="N174" s="191"/>
    </row>
    <row r="175" spans="1:14" ht="30.75" customHeight="1" x14ac:dyDescent="0.25">
      <c r="A175" s="172" t="s">
        <v>319</v>
      </c>
      <c r="B175" s="189" t="s">
        <v>320</v>
      </c>
      <c r="C175" s="197">
        <v>671.41399999999999</v>
      </c>
      <c r="E175" s="211"/>
      <c r="F175" s="203">
        <f>IF($C$179=0,"",IF(C175="[for completion]","",C175/$C$179))</f>
        <v>0.78858698588465781</v>
      </c>
      <c r="G175" s="204"/>
      <c r="H175" s="169"/>
      <c r="L175" s="169"/>
      <c r="M175" s="169"/>
      <c r="N175" s="191"/>
    </row>
    <row r="176" spans="1:14" x14ac:dyDescent="0.25">
      <c r="A176" s="172" t="s">
        <v>321</v>
      </c>
      <c r="B176" s="189" t="s">
        <v>322</v>
      </c>
      <c r="C176" s="197">
        <v>0</v>
      </c>
      <c r="E176" s="211"/>
      <c r="F176" s="203"/>
      <c r="G176" s="204"/>
      <c r="H176" s="169"/>
      <c r="L176" s="169"/>
      <c r="M176" s="169"/>
      <c r="N176" s="191"/>
    </row>
    <row r="177" spans="1:14" x14ac:dyDescent="0.25">
      <c r="A177" s="172" t="s">
        <v>323</v>
      </c>
      <c r="B177" s="189" t="s">
        <v>1609</v>
      </c>
      <c r="C177" s="197">
        <v>180</v>
      </c>
      <c r="E177" s="211"/>
      <c r="F177" s="203">
        <f t="shared" ref="F177:F187" si="20">IF($C$179=0,"",IF(C177="[for completion]","",C177/$C$179))</f>
        <v>0.21141301411534225</v>
      </c>
      <c r="G177" s="204"/>
      <c r="H177" s="169"/>
      <c r="L177" s="169"/>
      <c r="M177" s="169"/>
      <c r="N177" s="191"/>
    </row>
    <row r="178" spans="1:14" x14ac:dyDescent="0.25">
      <c r="A178" s="172" t="s">
        <v>325</v>
      </c>
      <c r="B178" s="189" t="s">
        <v>308</v>
      </c>
      <c r="C178" s="197">
        <v>0</v>
      </c>
      <c r="E178" s="211"/>
      <c r="F178" s="203">
        <f t="shared" si="20"/>
        <v>0</v>
      </c>
      <c r="G178" s="204"/>
      <c r="H178" s="169"/>
      <c r="L178" s="169"/>
      <c r="M178" s="169"/>
      <c r="N178" s="191"/>
    </row>
    <row r="179" spans="1:14" x14ac:dyDescent="0.25">
      <c r="A179" s="172" t="s">
        <v>326</v>
      </c>
      <c r="B179" s="218" t="s">
        <v>185</v>
      </c>
      <c r="C179" s="207">
        <f>SUM(C174:C178)</f>
        <v>851.41399999999999</v>
      </c>
      <c r="E179" s="211"/>
      <c r="F179" s="208">
        <f>SUM(F174:F178)</f>
        <v>1</v>
      </c>
      <c r="G179" s="204"/>
      <c r="H179" s="169"/>
      <c r="L179" s="169"/>
      <c r="M179" s="169"/>
      <c r="N179" s="191"/>
    </row>
    <row r="180" spans="1:14" outlineLevel="1" x14ac:dyDescent="0.25">
      <c r="A180" s="172" t="s">
        <v>327</v>
      </c>
      <c r="B180" s="230" t="s">
        <v>328</v>
      </c>
      <c r="C180" s="197"/>
      <c r="E180" s="211"/>
      <c r="F180" s="203">
        <f t="shared" si="20"/>
        <v>0</v>
      </c>
      <c r="G180" s="204"/>
      <c r="H180" s="169"/>
      <c r="L180" s="169"/>
      <c r="M180" s="169"/>
      <c r="N180" s="191"/>
    </row>
    <row r="181" spans="1:14" s="230" customFormat="1" ht="30" outlineLevel="1" x14ac:dyDescent="0.25">
      <c r="A181" s="172" t="s">
        <v>329</v>
      </c>
      <c r="B181" s="230" t="s">
        <v>330</v>
      </c>
      <c r="C181" s="231"/>
      <c r="F181" s="203">
        <f t="shared" si="20"/>
        <v>0</v>
      </c>
    </row>
    <row r="182" spans="1:14" ht="30" outlineLevel="1" x14ac:dyDescent="0.25">
      <c r="A182" s="172" t="s">
        <v>331</v>
      </c>
      <c r="B182" s="230" t="s">
        <v>332</v>
      </c>
      <c r="C182" s="197"/>
      <c r="E182" s="211"/>
      <c r="F182" s="203">
        <f t="shared" si="20"/>
        <v>0</v>
      </c>
      <c r="G182" s="204"/>
      <c r="H182" s="169"/>
      <c r="L182" s="169"/>
      <c r="M182" s="169"/>
      <c r="N182" s="191"/>
    </row>
    <row r="183" spans="1:14" outlineLevel="1" x14ac:dyDescent="0.25">
      <c r="A183" s="172" t="s">
        <v>333</v>
      </c>
      <c r="B183" s="230" t="s">
        <v>334</v>
      </c>
      <c r="C183" s="197"/>
      <c r="E183" s="211"/>
      <c r="F183" s="203">
        <f t="shared" si="20"/>
        <v>0</v>
      </c>
      <c r="G183" s="204"/>
      <c r="H183" s="169"/>
      <c r="L183" s="169"/>
      <c r="M183" s="169"/>
      <c r="N183" s="191"/>
    </row>
    <row r="184" spans="1:14" s="230" customFormat="1" ht="30" outlineLevel="1" x14ac:dyDescent="0.25">
      <c r="A184" s="172" t="s">
        <v>335</v>
      </c>
      <c r="B184" s="230" t="s">
        <v>336</v>
      </c>
      <c r="C184" s="231"/>
      <c r="F184" s="203">
        <f t="shared" si="20"/>
        <v>0</v>
      </c>
    </row>
    <row r="185" spans="1:14" ht="30" outlineLevel="1" x14ac:dyDescent="0.25">
      <c r="A185" s="172" t="s">
        <v>337</v>
      </c>
      <c r="B185" s="230" t="s">
        <v>338</v>
      </c>
      <c r="C185" s="197"/>
      <c r="E185" s="211"/>
      <c r="F185" s="203">
        <f t="shared" si="20"/>
        <v>0</v>
      </c>
      <c r="G185" s="204"/>
      <c r="H185" s="169"/>
      <c r="L185" s="169"/>
      <c r="M185" s="169"/>
      <c r="N185" s="191"/>
    </row>
    <row r="186" spans="1:14" outlineLevel="1" x14ac:dyDescent="0.25">
      <c r="A186" s="172" t="s">
        <v>339</v>
      </c>
      <c r="B186" s="230" t="s">
        <v>340</v>
      </c>
      <c r="C186" s="197">
        <v>150</v>
      </c>
      <c r="E186" s="211"/>
      <c r="F186" s="203">
        <f t="shared" si="20"/>
        <v>0.1761775117627852</v>
      </c>
      <c r="G186" s="204"/>
      <c r="H186" s="169"/>
      <c r="L186" s="169"/>
      <c r="M186" s="169"/>
      <c r="N186" s="191"/>
    </row>
    <row r="187" spans="1:14" outlineLevel="1" x14ac:dyDescent="0.25">
      <c r="A187" s="172" t="s">
        <v>341</v>
      </c>
      <c r="B187" s="230" t="s">
        <v>342</v>
      </c>
      <c r="C187" s="197">
        <v>30</v>
      </c>
      <c r="E187" s="211"/>
      <c r="F187" s="203">
        <f t="shared" si="20"/>
        <v>3.5235502352557041E-2</v>
      </c>
      <c r="G187" s="204"/>
      <c r="H187" s="169"/>
      <c r="L187" s="169"/>
      <c r="M187" s="169"/>
      <c r="N187" s="191"/>
    </row>
    <row r="188" spans="1:14" outlineLevel="1" x14ac:dyDescent="0.25">
      <c r="A188" s="172" t="s">
        <v>343</v>
      </c>
      <c r="B188" s="230"/>
      <c r="E188" s="211"/>
      <c r="F188" s="204"/>
      <c r="G188" s="204"/>
      <c r="H188" s="169"/>
      <c r="L188" s="169"/>
      <c r="M188" s="169"/>
      <c r="N188" s="191"/>
    </row>
    <row r="189" spans="1:14" outlineLevel="1" x14ac:dyDescent="0.25">
      <c r="A189" s="172" t="s">
        <v>344</v>
      </c>
      <c r="B189" s="230"/>
      <c r="E189" s="211"/>
      <c r="F189" s="204"/>
      <c r="G189" s="204"/>
      <c r="H189" s="169"/>
      <c r="L189" s="169"/>
      <c r="M189" s="169"/>
      <c r="N189" s="191"/>
    </row>
    <row r="190" spans="1:14" outlineLevel="1" x14ac:dyDescent="0.25">
      <c r="A190" s="172" t="s">
        <v>345</v>
      </c>
      <c r="B190" s="230"/>
      <c r="E190" s="211"/>
      <c r="F190" s="204"/>
      <c r="G190" s="204"/>
      <c r="H190" s="169"/>
      <c r="L190" s="169"/>
      <c r="M190" s="169"/>
      <c r="N190" s="191"/>
    </row>
    <row r="191" spans="1:14" outlineLevel="1" x14ac:dyDescent="0.25">
      <c r="A191" s="172" t="s">
        <v>346</v>
      </c>
      <c r="B191" s="209"/>
      <c r="E191" s="211"/>
      <c r="F191" s="204"/>
      <c r="G191" s="204"/>
      <c r="H191" s="169"/>
      <c r="L191" s="169"/>
      <c r="M191" s="169"/>
      <c r="N191" s="191"/>
    </row>
    <row r="192" spans="1:14" ht="15" customHeight="1" x14ac:dyDescent="0.25">
      <c r="A192" s="193"/>
      <c r="B192" s="194" t="s">
        <v>347</v>
      </c>
      <c r="C192" s="193" t="s">
        <v>146</v>
      </c>
      <c r="D192" s="193"/>
      <c r="E192" s="195"/>
      <c r="F192" s="196" t="s">
        <v>316</v>
      </c>
      <c r="G192" s="196"/>
      <c r="H192" s="169"/>
      <c r="L192" s="169"/>
      <c r="M192" s="169"/>
      <c r="N192" s="191"/>
    </row>
    <row r="193" spans="1:14" x14ac:dyDescent="0.25">
      <c r="A193" s="172" t="s">
        <v>348</v>
      </c>
      <c r="B193" s="189" t="s">
        <v>349</v>
      </c>
      <c r="C193" s="197">
        <v>593</v>
      </c>
      <c r="E193" s="202"/>
      <c r="F193" s="203">
        <f t="shared" ref="F193:F206" si="21">IF($C$208=0,"",IF(C193="[for completion]","",C193/$C$208))</f>
        <v>0.69648842983554415</v>
      </c>
      <c r="G193" s="204"/>
      <c r="H193" s="169"/>
      <c r="L193" s="169"/>
      <c r="M193" s="169"/>
      <c r="N193" s="191"/>
    </row>
    <row r="194" spans="1:14" x14ac:dyDescent="0.25">
      <c r="A194" s="172" t="s">
        <v>350</v>
      </c>
      <c r="B194" s="189" t="s">
        <v>351</v>
      </c>
      <c r="C194" s="197">
        <v>258.41399999999999</v>
      </c>
      <c r="E194" s="211"/>
      <c r="F194" s="203">
        <f t="shared" si="21"/>
        <v>0.30351157016445585</v>
      </c>
      <c r="G194" s="211"/>
      <c r="H194" s="169"/>
      <c r="L194" s="169"/>
      <c r="M194" s="169"/>
      <c r="N194" s="191"/>
    </row>
    <row r="195" spans="1:14" x14ac:dyDescent="0.25">
      <c r="A195" s="172" t="s">
        <v>352</v>
      </c>
      <c r="B195" s="189" t="s">
        <v>353</v>
      </c>
      <c r="C195" s="197">
        <v>0</v>
      </c>
      <c r="E195" s="211"/>
      <c r="F195" s="203">
        <f t="shared" si="21"/>
        <v>0</v>
      </c>
      <c r="G195" s="211"/>
      <c r="H195" s="169"/>
      <c r="L195" s="169"/>
      <c r="M195" s="169"/>
      <c r="N195" s="191"/>
    </row>
    <row r="196" spans="1:14" x14ac:dyDescent="0.25">
      <c r="A196" s="172" t="s">
        <v>354</v>
      </c>
      <c r="B196" s="189" t="s">
        <v>355</v>
      </c>
      <c r="C196" s="197">
        <v>0</v>
      </c>
      <c r="E196" s="211"/>
      <c r="F196" s="203">
        <f t="shared" si="21"/>
        <v>0</v>
      </c>
      <c r="G196" s="211"/>
      <c r="H196" s="169"/>
      <c r="L196" s="169"/>
      <c r="M196" s="169"/>
      <c r="N196" s="191"/>
    </row>
    <row r="197" spans="1:14" x14ac:dyDescent="0.25">
      <c r="A197" s="172" t="s">
        <v>356</v>
      </c>
      <c r="B197" s="189" t="s">
        <v>357</v>
      </c>
      <c r="C197" s="197">
        <v>0</v>
      </c>
      <c r="E197" s="211"/>
      <c r="F197" s="203">
        <f t="shared" si="21"/>
        <v>0</v>
      </c>
      <c r="G197" s="211"/>
      <c r="H197" s="169"/>
      <c r="L197" s="169"/>
      <c r="M197" s="169"/>
      <c r="N197" s="191"/>
    </row>
    <row r="198" spans="1:14" x14ac:dyDescent="0.25">
      <c r="A198" s="172" t="s">
        <v>358</v>
      </c>
      <c r="B198" s="189" t="s">
        <v>359</v>
      </c>
      <c r="C198" s="197">
        <v>0</v>
      </c>
      <c r="E198" s="211"/>
      <c r="F198" s="203">
        <f t="shared" si="21"/>
        <v>0</v>
      </c>
      <c r="G198" s="211"/>
      <c r="H198" s="169"/>
      <c r="L198" s="169"/>
      <c r="M198" s="169"/>
      <c r="N198" s="191"/>
    </row>
    <row r="199" spans="1:14" x14ac:dyDescent="0.25">
      <c r="A199" s="172" t="s">
        <v>360</v>
      </c>
      <c r="B199" s="189" t="s">
        <v>361</v>
      </c>
      <c r="C199" s="197">
        <v>0</v>
      </c>
      <c r="E199" s="211"/>
      <c r="F199" s="203">
        <f t="shared" si="21"/>
        <v>0</v>
      </c>
      <c r="G199" s="211"/>
      <c r="H199" s="169"/>
      <c r="L199" s="169"/>
      <c r="M199" s="169"/>
      <c r="N199" s="191"/>
    </row>
    <row r="200" spans="1:14" x14ac:dyDescent="0.25">
      <c r="A200" s="172" t="s">
        <v>362</v>
      </c>
      <c r="B200" s="189" t="s">
        <v>363</v>
      </c>
      <c r="C200" s="197">
        <v>0</v>
      </c>
      <c r="E200" s="211"/>
      <c r="F200" s="203">
        <f t="shared" si="21"/>
        <v>0</v>
      </c>
      <c r="G200" s="211"/>
      <c r="H200" s="169"/>
      <c r="L200" s="169"/>
      <c r="M200" s="169"/>
      <c r="N200" s="191"/>
    </row>
    <row r="201" spans="1:14" x14ac:dyDescent="0.25">
      <c r="A201" s="172" t="s">
        <v>364</v>
      </c>
      <c r="B201" s="189" t="s">
        <v>365</v>
      </c>
      <c r="C201" s="197">
        <v>0</v>
      </c>
      <c r="E201" s="211"/>
      <c r="F201" s="203">
        <f t="shared" si="21"/>
        <v>0</v>
      </c>
      <c r="G201" s="211"/>
      <c r="H201" s="169"/>
      <c r="L201" s="169"/>
      <c r="M201" s="169"/>
      <c r="N201" s="191"/>
    </row>
    <row r="202" spans="1:14" x14ac:dyDescent="0.25">
      <c r="A202" s="172" t="s">
        <v>366</v>
      </c>
      <c r="B202" s="189" t="s">
        <v>367</v>
      </c>
      <c r="C202" s="197">
        <v>0</v>
      </c>
      <c r="E202" s="211"/>
      <c r="F202" s="203">
        <f t="shared" si="21"/>
        <v>0</v>
      </c>
      <c r="G202" s="211"/>
      <c r="H202" s="169"/>
      <c r="L202" s="169"/>
      <c r="M202" s="169"/>
      <c r="N202" s="191"/>
    </row>
    <row r="203" spans="1:14" x14ac:dyDescent="0.25">
      <c r="A203" s="172" t="s">
        <v>368</v>
      </c>
      <c r="B203" s="189" t="s">
        <v>369</v>
      </c>
      <c r="C203" s="197">
        <v>0</v>
      </c>
      <c r="E203" s="211"/>
      <c r="F203" s="203">
        <f t="shared" si="21"/>
        <v>0</v>
      </c>
      <c r="G203" s="211"/>
      <c r="H203" s="169"/>
      <c r="L203" s="169"/>
      <c r="M203" s="169"/>
      <c r="N203" s="191"/>
    </row>
    <row r="204" spans="1:14" x14ac:dyDescent="0.25">
      <c r="A204" s="172" t="s">
        <v>370</v>
      </c>
      <c r="B204" s="189" t="s">
        <v>371</v>
      </c>
      <c r="C204" s="197">
        <v>0</v>
      </c>
      <c r="E204" s="211"/>
      <c r="F204" s="203">
        <f t="shared" si="21"/>
        <v>0</v>
      </c>
      <c r="G204" s="211"/>
      <c r="H204" s="169"/>
      <c r="L204" s="169"/>
      <c r="M204" s="169"/>
      <c r="N204" s="191"/>
    </row>
    <row r="205" spans="1:14" x14ac:dyDescent="0.25">
      <c r="A205" s="172" t="s">
        <v>372</v>
      </c>
      <c r="B205" s="189" t="s">
        <v>373</v>
      </c>
      <c r="C205" s="197">
        <v>0</v>
      </c>
      <c r="E205" s="211"/>
      <c r="F205" s="203">
        <f t="shared" si="21"/>
        <v>0</v>
      </c>
      <c r="G205" s="211"/>
      <c r="H205" s="169"/>
      <c r="L205" s="169"/>
      <c r="M205" s="169"/>
      <c r="N205" s="191"/>
    </row>
    <row r="206" spans="1:14" x14ac:dyDescent="0.25">
      <c r="A206" s="172" t="s">
        <v>374</v>
      </c>
      <c r="B206" s="189" t="s">
        <v>308</v>
      </c>
      <c r="C206" s="197">
        <v>0</v>
      </c>
      <c r="E206" s="211"/>
      <c r="F206" s="203">
        <f t="shared" si="21"/>
        <v>0</v>
      </c>
      <c r="G206" s="211"/>
      <c r="H206" s="169"/>
      <c r="L206" s="169"/>
      <c r="M206" s="169"/>
      <c r="N206" s="191"/>
    </row>
    <row r="207" spans="1:14" x14ac:dyDescent="0.25">
      <c r="A207" s="172" t="s">
        <v>375</v>
      </c>
      <c r="B207" s="206" t="s">
        <v>376</v>
      </c>
      <c r="C207" s="197">
        <f>SUM(C193:C195)</f>
        <v>851.41399999999999</v>
      </c>
      <c r="E207" s="211"/>
      <c r="F207" s="203"/>
      <c r="G207" s="211"/>
      <c r="H207" s="169"/>
      <c r="L207" s="169"/>
      <c r="M207" s="169"/>
      <c r="N207" s="191"/>
    </row>
    <row r="208" spans="1:14" x14ac:dyDescent="0.25">
      <c r="A208" s="172" t="s">
        <v>377</v>
      </c>
      <c r="B208" s="218" t="s">
        <v>185</v>
      </c>
      <c r="C208" s="207">
        <f>SUM(C193:C206)</f>
        <v>851.41399999999999</v>
      </c>
      <c r="D208" s="189"/>
      <c r="E208" s="211"/>
      <c r="F208" s="208">
        <f>SUM(F193:F206)</f>
        <v>1</v>
      </c>
      <c r="G208" s="211"/>
      <c r="H208" s="169"/>
      <c r="L208" s="169"/>
      <c r="M208" s="169"/>
      <c r="N208" s="191"/>
    </row>
    <row r="209" spans="1:14" outlineLevel="1" x14ac:dyDescent="0.25">
      <c r="A209" s="172" t="s">
        <v>378</v>
      </c>
      <c r="B209" s="209" t="s">
        <v>187</v>
      </c>
      <c r="C209" s="197"/>
      <c r="E209" s="211"/>
      <c r="F209" s="203">
        <f>IF($C$208=0,"",IF(C209="[for completion]","",C209/$C$208))</f>
        <v>0</v>
      </c>
      <c r="G209" s="211"/>
      <c r="H209" s="169"/>
      <c r="L209" s="169"/>
      <c r="M209" s="169"/>
      <c r="N209" s="191"/>
    </row>
    <row r="210" spans="1:14" outlineLevel="1" x14ac:dyDescent="0.25">
      <c r="A210" s="172" t="s">
        <v>379</v>
      </c>
      <c r="B210" s="209" t="s">
        <v>187</v>
      </c>
      <c r="C210" s="197"/>
      <c r="E210" s="211"/>
      <c r="F210" s="203">
        <f t="shared" ref="F210:F215" si="22">IF($C$208=0,"",IF(C210="[for completion]","",C210/$C$208))</f>
        <v>0</v>
      </c>
      <c r="G210" s="211"/>
      <c r="H210" s="169"/>
      <c r="L210" s="169"/>
      <c r="M210" s="169"/>
      <c r="N210" s="191"/>
    </row>
    <row r="211" spans="1:14" outlineLevel="1" x14ac:dyDescent="0.25">
      <c r="A211" s="172" t="s">
        <v>380</v>
      </c>
      <c r="B211" s="209" t="s">
        <v>187</v>
      </c>
      <c r="C211" s="197"/>
      <c r="E211" s="211"/>
      <c r="F211" s="203">
        <f t="shared" si="22"/>
        <v>0</v>
      </c>
      <c r="G211" s="211"/>
      <c r="H211" s="169"/>
      <c r="L211" s="169"/>
      <c r="M211" s="169"/>
      <c r="N211" s="191"/>
    </row>
    <row r="212" spans="1:14" outlineLevel="1" x14ac:dyDescent="0.25">
      <c r="A212" s="172" t="s">
        <v>381</v>
      </c>
      <c r="B212" s="209" t="s">
        <v>187</v>
      </c>
      <c r="C212" s="197"/>
      <c r="E212" s="211"/>
      <c r="F212" s="203">
        <f t="shared" si="22"/>
        <v>0</v>
      </c>
      <c r="G212" s="211"/>
      <c r="H212" s="169"/>
      <c r="L212" s="169"/>
      <c r="M212" s="169"/>
      <c r="N212" s="191"/>
    </row>
    <row r="213" spans="1:14" outlineLevel="1" x14ac:dyDescent="0.25">
      <c r="A213" s="172" t="s">
        <v>382</v>
      </c>
      <c r="B213" s="209" t="s">
        <v>187</v>
      </c>
      <c r="C213" s="197"/>
      <c r="E213" s="211"/>
      <c r="F213" s="203">
        <f t="shared" si="22"/>
        <v>0</v>
      </c>
      <c r="G213" s="211"/>
      <c r="H213" s="169"/>
      <c r="L213" s="169"/>
      <c r="M213" s="169"/>
      <c r="N213" s="191"/>
    </row>
    <row r="214" spans="1:14" outlineLevel="1" x14ac:dyDescent="0.25">
      <c r="A214" s="172" t="s">
        <v>383</v>
      </c>
      <c r="B214" s="209" t="s">
        <v>187</v>
      </c>
      <c r="C214" s="197"/>
      <c r="E214" s="211"/>
      <c r="F214" s="203">
        <f t="shared" si="22"/>
        <v>0</v>
      </c>
      <c r="G214" s="211"/>
      <c r="H214" s="169"/>
      <c r="L214" s="169"/>
      <c r="M214" s="169"/>
      <c r="N214" s="191"/>
    </row>
    <row r="215" spans="1:14" outlineLevel="1" x14ac:dyDescent="0.25">
      <c r="A215" s="172" t="s">
        <v>384</v>
      </c>
      <c r="B215" s="209" t="s">
        <v>187</v>
      </c>
      <c r="C215" s="197"/>
      <c r="E215" s="211"/>
      <c r="F215" s="203">
        <f t="shared" si="22"/>
        <v>0</v>
      </c>
      <c r="G215" s="211"/>
      <c r="H215" s="169"/>
      <c r="L215" s="169"/>
      <c r="M215" s="169"/>
      <c r="N215" s="191"/>
    </row>
    <row r="216" spans="1:14" ht="15" customHeight="1" x14ac:dyDescent="0.25">
      <c r="A216" s="193"/>
      <c r="B216" s="194" t="s">
        <v>385</v>
      </c>
      <c r="C216" s="193" t="s">
        <v>146</v>
      </c>
      <c r="D216" s="193"/>
      <c r="E216" s="195"/>
      <c r="F216" s="196" t="s">
        <v>174</v>
      </c>
      <c r="G216" s="196" t="s">
        <v>386</v>
      </c>
      <c r="H216" s="169"/>
      <c r="L216" s="169"/>
      <c r="M216" s="169"/>
      <c r="N216" s="191"/>
    </row>
    <row r="217" spans="1:14" x14ac:dyDescent="0.25">
      <c r="A217" s="172" t="s">
        <v>387</v>
      </c>
      <c r="B217" s="216" t="s">
        <v>388</v>
      </c>
      <c r="C217" s="197">
        <v>0</v>
      </c>
      <c r="E217" s="226"/>
      <c r="F217" s="203">
        <f>IF($C$38=0,"",IF(C217="[for completion]","",IF(C217="","",C217/$C$38)))</f>
        <v>0</v>
      </c>
      <c r="G217" s="203">
        <f>IF($C$39=0,"",IF(C217="[for completion]","",IF(C217="","",C217/$C$39)))</f>
        <v>0</v>
      </c>
      <c r="H217" s="169"/>
      <c r="L217" s="169"/>
      <c r="M217" s="169"/>
      <c r="N217" s="191"/>
    </row>
    <row r="218" spans="1:14" x14ac:dyDescent="0.25">
      <c r="A218" s="172" t="s">
        <v>389</v>
      </c>
      <c r="B218" s="216" t="s">
        <v>1610</v>
      </c>
      <c r="C218" s="197">
        <v>758.27700000000004</v>
      </c>
      <c r="E218" s="226"/>
      <c r="F218" s="203">
        <f t="shared" ref="F218:F219" si="23">IF($C$38=0,"",IF(C218="[for completion]","",IF(C218="","",C218/$C$38)))</f>
        <v>2.6284577677598561E-2</v>
      </c>
      <c r="G218" s="203">
        <f t="shared" ref="G218:G219" si="24">IF($C$39=0,"",IF(C218="[for completion]","",IF(C218="","",C218/$C$39)))</f>
        <v>2.7180011078081264E-2</v>
      </c>
      <c r="H218" s="169"/>
      <c r="L218" s="169"/>
      <c r="M218" s="169"/>
      <c r="N218" s="191"/>
    </row>
    <row r="219" spans="1:14" x14ac:dyDescent="0.25">
      <c r="A219" s="172" t="s">
        <v>390</v>
      </c>
      <c r="B219" s="216" t="s">
        <v>308</v>
      </c>
      <c r="C219" s="197">
        <v>0</v>
      </c>
      <c r="E219" s="226"/>
      <c r="F219" s="203">
        <f t="shared" si="23"/>
        <v>0</v>
      </c>
      <c r="G219" s="203">
        <f t="shared" si="24"/>
        <v>0</v>
      </c>
      <c r="H219" s="169"/>
      <c r="L219" s="169"/>
      <c r="M219" s="169"/>
      <c r="N219" s="191"/>
    </row>
    <row r="220" spans="1:14" x14ac:dyDescent="0.25">
      <c r="A220" s="172" t="s">
        <v>391</v>
      </c>
      <c r="B220" s="218" t="s">
        <v>185</v>
      </c>
      <c r="C220" s="197">
        <f>SUM(C217:C219)</f>
        <v>758.27700000000004</v>
      </c>
      <c r="E220" s="226"/>
      <c r="F220" s="200">
        <f>SUM(F217:F219)</f>
        <v>2.6284577677598561E-2</v>
      </c>
      <c r="G220" s="200">
        <f>SUM(G217:G219)</f>
        <v>2.7180011078081264E-2</v>
      </c>
      <c r="H220" s="169"/>
      <c r="L220" s="169"/>
      <c r="M220" s="169"/>
      <c r="N220" s="191"/>
    </row>
    <row r="221" spans="1:14" outlineLevel="1" x14ac:dyDescent="0.25">
      <c r="A221" s="172" t="s">
        <v>392</v>
      </c>
      <c r="B221" s="209" t="s">
        <v>187</v>
      </c>
      <c r="C221" s="197"/>
      <c r="E221" s="226"/>
      <c r="F221" s="203" t="str">
        <f t="shared" ref="F221:F227" si="25">IF($C$38=0,"",IF(C221="[for completion]","",IF(C221="","",C221/$C$38)))</f>
        <v/>
      </c>
      <c r="G221" s="203" t="str">
        <f t="shared" ref="G221:G227" si="26">IF($C$39=0,"",IF(C221="[for completion]","",IF(C221="","",C221/$C$39)))</f>
        <v/>
      </c>
      <c r="H221" s="169"/>
      <c r="L221" s="169"/>
      <c r="M221" s="169"/>
      <c r="N221" s="191"/>
    </row>
    <row r="222" spans="1:14" outlineLevel="1" x14ac:dyDescent="0.25">
      <c r="A222" s="172" t="s">
        <v>393</v>
      </c>
      <c r="B222" s="209" t="s">
        <v>187</v>
      </c>
      <c r="C222" s="197"/>
      <c r="E222" s="226"/>
      <c r="F222" s="203" t="str">
        <f t="shared" si="25"/>
        <v/>
      </c>
      <c r="G222" s="203" t="str">
        <f t="shared" si="26"/>
        <v/>
      </c>
      <c r="H222" s="169"/>
      <c r="L222" s="169"/>
      <c r="M222" s="169"/>
      <c r="N222" s="191"/>
    </row>
    <row r="223" spans="1:14" outlineLevel="1" x14ac:dyDescent="0.25">
      <c r="A223" s="172" t="s">
        <v>394</v>
      </c>
      <c r="B223" s="209" t="s">
        <v>187</v>
      </c>
      <c r="C223" s="197"/>
      <c r="E223" s="226"/>
      <c r="F223" s="203" t="str">
        <f t="shared" si="25"/>
        <v/>
      </c>
      <c r="G223" s="203" t="str">
        <f t="shared" si="26"/>
        <v/>
      </c>
      <c r="H223" s="169"/>
      <c r="L223" s="169"/>
      <c r="M223" s="169"/>
      <c r="N223" s="191"/>
    </row>
    <row r="224" spans="1:14" outlineLevel="1" x14ac:dyDescent="0.25">
      <c r="A224" s="172" t="s">
        <v>395</v>
      </c>
      <c r="B224" s="209" t="s">
        <v>187</v>
      </c>
      <c r="C224" s="197"/>
      <c r="E224" s="226"/>
      <c r="F224" s="203" t="str">
        <f t="shared" si="25"/>
        <v/>
      </c>
      <c r="G224" s="203" t="str">
        <f t="shared" si="26"/>
        <v/>
      </c>
      <c r="H224" s="169"/>
      <c r="L224" s="169"/>
      <c r="M224" s="169"/>
      <c r="N224" s="191"/>
    </row>
    <row r="225" spans="1:14" outlineLevel="1" x14ac:dyDescent="0.25">
      <c r="A225" s="172" t="s">
        <v>396</v>
      </c>
      <c r="B225" s="209" t="s">
        <v>187</v>
      </c>
      <c r="C225" s="197"/>
      <c r="E225" s="226"/>
      <c r="F225" s="203" t="str">
        <f t="shared" si="25"/>
        <v/>
      </c>
      <c r="G225" s="203" t="str">
        <f t="shared" si="26"/>
        <v/>
      </c>
      <c r="H225" s="169"/>
      <c r="L225" s="169"/>
      <c r="M225" s="169"/>
    </row>
    <row r="226" spans="1:14" outlineLevel="1" x14ac:dyDescent="0.25">
      <c r="A226" s="172" t="s">
        <v>397</v>
      </c>
      <c r="B226" s="209" t="s">
        <v>187</v>
      </c>
      <c r="C226" s="197"/>
      <c r="E226" s="189"/>
      <c r="F226" s="203" t="str">
        <f t="shared" si="25"/>
        <v/>
      </c>
      <c r="G226" s="203" t="str">
        <f t="shared" si="26"/>
        <v/>
      </c>
      <c r="H226" s="169"/>
      <c r="L226" s="169"/>
      <c r="M226" s="169"/>
    </row>
    <row r="227" spans="1:14" outlineLevel="1" x14ac:dyDescent="0.25">
      <c r="A227" s="172" t="s">
        <v>398</v>
      </c>
      <c r="B227" s="209" t="s">
        <v>187</v>
      </c>
      <c r="C227" s="197"/>
      <c r="E227" s="226"/>
      <c r="F227" s="203" t="str">
        <f t="shared" si="25"/>
        <v/>
      </c>
      <c r="G227" s="203" t="str">
        <f t="shared" si="26"/>
        <v/>
      </c>
      <c r="H227" s="169"/>
      <c r="L227" s="169"/>
      <c r="M227" s="169"/>
    </row>
    <row r="228" spans="1:14" ht="15" customHeight="1" x14ac:dyDescent="0.25">
      <c r="A228" s="193"/>
      <c r="B228" s="194" t="s">
        <v>399</v>
      </c>
      <c r="C228" s="193"/>
      <c r="D228" s="193"/>
      <c r="E228" s="195"/>
      <c r="F228" s="196"/>
      <c r="G228" s="196"/>
      <c r="H228" s="169"/>
      <c r="L228" s="169"/>
      <c r="M228" s="169"/>
    </row>
    <row r="229" spans="1:14" ht="30" x14ac:dyDescent="0.25">
      <c r="A229" s="172" t="s">
        <v>400</v>
      </c>
      <c r="B229" s="189" t="s">
        <v>401</v>
      </c>
      <c r="C229" s="190" t="s">
        <v>1601</v>
      </c>
      <c r="H229" s="169"/>
      <c r="L229" s="169"/>
      <c r="M229" s="169"/>
    </row>
    <row r="230" spans="1:14" ht="15" customHeight="1" x14ac:dyDescent="0.25">
      <c r="A230" s="193"/>
      <c r="B230" s="194" t="s">
        <v>402</v>
      </c>
      <c r="C230" s="193"/>
      <c r="D230" s="193"/>
      <c r="E230" s="195"/>
      <c r="F230" s="196"/>
      <c r="G230" s="196"/>
      <c r="H230" s="169"/>
      <c r="L230" s="169"/>
      <c r="M230" s="169"/>
    </row>
    <row r="231" spans="1:14" x14ac:dyDescent="0.25">
      <c r="A231" s="172" t="s">
        <v>403</v>
      </c>
      <c r="B231" s="172" t="s">
        <v>404</v>
      </c>
      <c r="C231" s="197">
        <v>0</v>
      </c>
      <c r="E231" s="189"/>
      <c r="H231" s="169"/>
      <c r="L231" s="169"/>
      <c r="M231" s="169"/>
    </row>
    <row r="232" spans="1:14" x14ac:dyDescent="0.25">
      <c r="A232" s="172" t="s">
        <v>405</v>
      </c>
      <c r="B232" s="232" t="s">
        <v>406</v>
      </c>
      <c r="C232" s="197" t="s">
        <v>626</v>
      </c>
      <c r="E232" s="189"/>
      <c r="H232" s="169"/>
      <c r="L232" s="169"/>
      <c r="M232" s="169"/>
    </row>
    <row r="233" spans="1:14" x14ac:dyDescent="0.25">
      <c r="A233" s="172" t="s">
        <v>407</v>
      </c>
      <c r="B233" s="232" t="s">
        <v>408</v>
      </c>
      <c r="C233" s="197" t="s">
        <v>626</v>
      </c>
      <c r="E233" s="189"/>
      <c r="H233" s="169"/>
      <c r="L233" s="169"/>
      <c r="M233" s="169"/>
    </row>
    <row r="234" spans="1:14" outlineLevel="1" x14ac:dyDescent="0.25">
      <c r="A234" s="172" t="s">
        <v>409</v>
      </c>
      <c r="B234" s="187" t="s">
        <v>410</v>
      </c>
      <c r="C234" s="207">
        <v>0</v>
      </c>
      <c r="D234" s="189"/>
      <c r="E234" s="189"/>
      <c r="H234" s="169"/>
      <c r="L234" s="169"/>
      <c r="M234" s="169"/>
    </row>
    <row r="235" spans="1:14" outlineLevel="1" x14ac:dyDescent="0.25">
      <c r="A235" s="172" t="s">
        <v>411</v>
      </c>
      <c r="B235" s="187" t="s">
        <v>412</v>
      </c>
      <c r="C235" s="207"/>
      <c r="D235" s="189"/>
      <c r="E235" s="189"/>
      <c r="H235" s="169"/>
      <c r="L235" s="169"/>
      <c r="M235" s="169"/>
    </row>
    <row r="236" spans="1:14" outlineLevel="1" x14ac:dyDescent="0.25">
      <c r="A236" s="172" t="s">
        <v>413</v>
      </c>
      <c r="B236" s="187" t="s">
        <v>414</v>
      </c>
      <c r="C236" s="207"/>
      <c r="D236" s="189"/>
      <c r="E236" s="189"/>
      <c r="H236" s="169"/>
      <c r="L236" s="169"/>
      <c r="M236" s="169"/>
    </row>
    <row r="237" spans="1:14" outlineLevel="1" x14ac:dyDescent="0.25">
      <c r="A237" s="172" t="s">
        <v>415</v>
      </c>
      <c r="C237" s="189"/>
      <c r="D237" s="189"/>
      <c r="E237" s="189"/>
      <c r="H237" s="169"/>
      <c r="L237" s="169"/>
      <c r="M237" s="169"/>
    </row>
    <row r="238" spans="1:14" outlineLevel="1" x14ac:dyDescent="0.25">
      <c r="A238" s="172" t="s">
        <v>416</v>
      </c>
      <c r="C238" s="189"/>
      <c r="D238" s="189"/>
      <c r="E238" s="189"/>
      <c r="H238" s="169"/>
      <c r="L238" s="169"/>
      <c r="M238" s="169"/>
    </row>
    <row r="239" spans="1:14" outlineLevel="1" x14ac:dyDescent="0.25">
      <c r="A239" s="172" t="s">
        <v>417</v>
      </c>
      <c r="D239" s="233"/>
      <c r="E239" s="233"/>
      <c r="F239" s="233"/>
      <c r="G239" s="233"/>
      <c r="H239" s="169"/>
      <c r="K239" s="234"/>
      <c r="L239" s="234"/>
      <c r="M239" s="234"/>
      <c r="N239" s="234"/>
    </row>
    <row r="240" spans="1:14" outlineLevel="1" x14ac:dyDescent="0.25">
      <c r="A240" s="172" t="s">
        <v>418</v>
      </c>
      <c r="D240" s="233"/>
      <c r="E240" s="233"/>
      <c r="F240" s="233"/>
      <c r="G240" s="233"/>
      <c r="H240" s="169"/>
      <c r="K240" s="234"/>
      <c r="L240" s="234"/>
      <c r="M240" s="234"/>
      <c r="N240" s="234"/>
    </row>
    <row r="241" spans="1:14" outlineLevel="1" x14ac:dyDescent="0.25">
      <c r="A241" s="172" t="s">
        <v>419</v>
      </c>
      <c r="D241" s="233"/>
      <c r="E241" s="233"/>
      <c r="F241" s="233"/>
      <c r="G241" s="233"/>
      <c r="H241" s="169"/>
      <c r="K241" s="234"/>
      <c r="L241" s="234"/>
      <c r="M241" s="234"/>
      <c r="N241" s="234"/>
    </row>
    <row r="242" spans="1:14" outlineLevel="1" x14ac:dyDescent="0.25">
      <c r="A242" s="172" t="s">
        <v>420</v>
      </c>
      <c r="D242" s="233"/>
      <c r="E242" s="233"/>
      <c r="F242" s="233"/>
      <c r="G242" s="233"/>
      <c r="H242" s="169"/>
      <c r="K242" s="234"/>
      <c r="L242" s="234"/>
      <c r="M242" s="234"/>
      <c r="N242" s="234"/>
    </row>
    <row r="243" spans="1:14" outlineLevel="1" x14ac:dyDescent="0.25">
      <c r="A243" s="172" t="s">
        <v>421</v>
      </c>
      <c r="D243" s="233"/>
      <c r="E243" s="233"/>
      <c r="F243" s="233"/>
      <c r="G243" s="233"/>
      <c r="H243" s="169"/>
      <c r="K243" s="234"/>
      <c r="L243" s="234"/>
      <c r="M243" s="234"/>
      <c r="N243" s="234"/>
    </row>
    <row r="244" spans="1:14" outlineLevel="1" x14ac:dyDescent="0.25">
      <c r="A244" s="172" t="s">
        <v>422</v>
      </c>
      <c r="D244" s="233"/>
      <c r="E244" s="233"/>
      <c r="F244" s="233"/>
      <c r="G244" s="233"/>
      <c r="H244" s="169"/>
      <c r="K244" s="234"/>
      <c r="L244" s="234"/>
      <c r="M244" s="234"/>
      <c r="N244" s="234"/>
    </row>
    <row r="245" spans="1:14" outlineLevel="1" x14ac:dyDescent="0.25">
      <c r="A245" s="172" t="s">
        <v>423</v>
      </c>
      <c r="D245" s="233"/>
      <c r="E245" s="233"/>
      <c r="F245" s="233"/>
      <c r="G245" s="233"/>
      <c r="H245" s="169"/>
      <c r="K245" s="234"/>
      <c r="L245" s="234"/>
      <c r="M245" s="234"/>
      <c r="N245" s="234"/>
    </row>
    <row r="246" spans="1:14" outlineLevel="1" x14ac:dyDescent="0.25">
      <c r="A246" s="172" t="s">
        <v>424</v>
      </c>
      <c r="D246" s="233"/>
      <c r="E246" s="233"/>
      <c r="F246" s="233"/>
      <c r="G246" s="233"/>
      <c r="H246" s="169"/>
      <c r="K246" s="234"/>
      <c r="L246" s="234"/>
      <c r="M246" s="234"/>
      <c r="N246" s="234"/>
    </row>
    <row r="247" spans="1:14" outlineLevel="1" x14ac:dyDescent="0.25">
      <c r="A247" s="172" t="s">
        <v>425</v>
      </c>
      <c r="D247" s="233"/>
      <c r="E247" s="233"/>
      <c r="F247" s="233"/>
      <c r="G247" s="233"/>
      <c r="H247" s="169"/>
      <c r="K247" s="234"/>
      <c r="L247" s="234"/>
      <c r="M247" s="234"/>
      <c r="N247" s="234"/>
    </row>
    <row r="248" spans="1:14" outlineLevel="1" x14ac:dyDescent="0.25">
      <c r="A248" s="172" t="s">
        <v>426</v>
      </c>
      <c r="D248" s="233"/>
      <c r="E248" s="233"/>
      <c r="F248" s="233"/>
      <c r="G248" s="233"/>
      <c r="H248" s="169"/>
      <c r="K248" s="234"/>
      <c r="L248" s="234"/>
      <c r="M248" s="234"/>
      <c r="N248" s="234"/>
    </row>
    <row r="249" spans="1:14" outlineLevel="1" x14ac:dyDescent="0.25">
      <c r="A249" s="172" t="s">
        <v>427</v>
      </c>
      <c r="D249" s="233"/>
      <c r="E249" s="233"/>
      <c r="F249" s="233"/>
      <c r="G249" s="233"/>
      <c r="H249" s="169"/>
      <c r="K249" s="234"/>
      <c r="L249" s="234"/>
      <c r="M249" s="234"/>
      <c r="N249" s="234"/>
    </row>
    <row r="250" spans="1:14" outlineLevel="1" x14ac:dyDescent="0.25">
      <c r="A250" s="172" t="s">
        <v>428</v>
      </c>
      <c r="D250" s="233"/>
      <c r="E250" s="233"/>
      <c r="F250" s="233"/>
      <c r="G250" s="233"/>
      <c r="H250" s="169"/>
      <c r="K250" s="234"/>
      <c r="L250" s="234"/>
      <c r="M250" s="234"/>
      <c r="N250" s="234"/>
    </row>
    <row r="251" spans="1:14" outlineLevel="1" x14ac:dyDescent="0.25">
      <c r="A251" s="172" t="s">
        <v>429</v>
      </c>
      <c r="D251" s="233"/>
      <c r="E251" s="233"/>
      <c r="F251" s="233"/>
      <c r="G251" s="233"/>
      <c r="H251" s="169"/>
      <c r="K251" s="234"/>
      <c r="L251" s="234"/>
      <c r="M251" s="234"/>
      <c r="N251" s="234"/>
    </row>
    <row r="252" spans="1:14" outlineLevel="1" x14ac:dyDescent="0.25">
      <c r="A252" s="172" t="s">
        <v>430</v>
      </c>
      <c r="D252" s="233"/>
      <c r="E252" s="233"/>
      <c r="F252" s="233"/>
      <c r="G252" s="233"/>
      <c r="H252" s="169"/>
      <c r="K252" s="234"/>
      <c r="L252" s="234"/>
      <c r="M252" s="234"/>
      <c r="N252" s="234"/>
    </row>
    <row r="253" spans="1:14" outlineLevel="1" x14ac:dyDescent="0.25">
      <c r="A253" s="172" t="s">
        <v>431</v>
      </c>
      <c r="D253" s="233"/>
      <c r="E253" s="233"/>
      <c r="F253" s="233"/>
      <c r="G253" s="233"/>
      <c r="H253" s="169"/>
      <c r="K253" s="234"/>
      <c r="L253" s="234"/>
      <c r="M253" s="234"/>
      <c r="N253" s="234"/>
    </row>
    <row r="254" spans="1:14" outlineLevel="1" x14ac:dyDescent="0.25">
      <c r="A254" s="172" t="s">
        <v>432</v>
      </c>
      <c r="D254" s="233"/>
      <c r="E254" s="233"/>
      <c r="F254" s="233"/>
      <c r="G254" s="233"/>
      <c r="H254" s="169"/>
      <c r="K254" s="234"/>
      <c r="L254" s="234"/>
      <c r="M254" s="234"/>
      <c r="N254" s="234"/>
    </row>
    <row r="255" spans="1:14" outlineLevel="1" x14ac:dyDescent="0.25">
      <c r="A255" s="172" t="s">
        <v>433</v>
      </c>
      <c r="D255" s="233"/>
      <c r="E255" s="233"/>
      <c r="F255" s="233"/>
      <c r="G255" s="233"/>
      <c r="H255" s="169"/>
      <c r="K255" s="234"/>
      <c r="L255" s="234"/>
      <c r="M255" s="234"/>
      <c r="N255" s="234"/>
    </row>
    <row r="256" spans="1:14" outlineLevel="1" x14ac:dyDescent="0.25">
      <c r="A256" s="172" t="s">
        <v>434</v>
      </c>
      <c r="D256" s="233"/>
      <c r="E256" s="233"/>
      <c r="F256" s="233"/>
      <c r="G256" s="233"/>
      <c r="H256" s="169"/>
      <c r="K256" s="234"/>
      <c r="L256" s="234"/>
      <c r="M256" s="234"/>
      <c r="N256" s="234"/>
    </row>
    <row r="257" spans="1:14" outlineLevel="1" x14ac:dyDescent="0.25">
      <c r="A257" s="172" t="s">
        <v>435</v>
      </c>
      <c r="D257" s="233"/>
      <c r="E257" s="233"/>
      <c r="F257" s="233"/>
      <c r="G257" s="233"/>
      <c r="H257" s="169"/>
      <c r="K257" s="234"/>
      <c r="L257" s="234"/>
      <c r="M257" s="234"/>
      <c r="N257" s="234"/>
    </row>
    <row r="258" spans="1:14" outlineLevel="1" x14ac:dyDescent="0.25">
      <c r="A258" s="172" t="s">
        <v>436</v>
      </c>
      <c r="D258" s="233"/>
      <c r="E258" s="233"/>
      <c r="F258" s="233"/>
      <c r="G258" s="233"/>
      <c r="H258" s="169"/>
      <c r="K258" s="234"/>
      <c r="L258" s="234"/>
      <c r="M258" s="234"/>
      <c r="N258" s="234"/>
    </row>
    <row r="259" spans="1:14" outlineLevel="1" x14ac:dyDescent="0.25">
      <c r="A259" s="172" t="s">
        <v>437</v>
      </c>
      <c r="D259" s="233"/>
      <c r="E259" s="233"/>
      <c r="F259" s="233"/>
      <c r="G259" s="233"/>
      <c r="H259" s="169"/>
      <c r="K259" s="234"/>
      <c r="L259" s="234"/>
      <c r="M259" s="234"/>
      <c r="N259" s="234"/>
    </row>
    <row r="260" spans="1:14" outlineLevel="1" x14ac:dyDescent="0.25">
      <c r="A260" s="172" t="s">
        <v>438</v>
      </c>
      <c r="D260" s="233"/>
      <c r="E260" s="233"/>
      <c r="F260" s="233"/>
      <c r="G260" s="233"/>
      <c r="H260" s="169"/>
      <c r="K260" s="234"/>
      <c r="L260" s="234"/>
      <c r="M260" s="234"/>
      <c r="N260" s="234"/>
    </row>
    <row r="261" spans="1:14" outlineLevel="1" x14ac:dyDescent="0.25">
      <c r="A261" s="172" t="s">
        <v>439</v>
      </c>
      <c r="D261" s="233"/>
      <c r="E261" s="233"/>
      <c r="F261" s="233"/>
      <c r="G261" s="233"/>
      <c r="H261" s="169"/>
      <c r="K261" s="234"/>
      <c r="L261" s="234"/>
      <c r="M261" s="234"/>
      <c r="N261" s="234"/>
    </row>
    <row r="262" spans="1:14" outlineLevel="1" x14ac:dyDescent="0.25">
      <c r="A262" s="172" t="s">
        <v>440</v>
      </c>
      <c r="D262" s="233"/>
      <c r="E262" s="233"/>
      <c r="F262" s="233"/>
      <c r="G262" s="233"/>
      <c r="H262" s="169"/>
      <c r="K262" s="234"/>
      <c r="L262" s="234"/>
      <c r="M262" s="234"/>
      <c r="N262" s="234"/>
    </row>
    <row r="263" spans="1:14" outlineLevel="1" x14ac:dyDescent="0.25">
      <c r="A263" s="172" t="s">
        <v>441</v>
      </c>
      <c r="D263" s="233"/>
      <c r="E263" s="233"/>
      <c r="F263" s="233"/>
      <c r="G263" s="233"/>
      <c r="H263" s="169"/>
      <c r="K263" s="234"/>
      <c r="L263" s="234"/>
      <c r="M263" s="234"/>
      <c r="N263" s="234"/>
    </row>
    <row r="264" spans="1:14" outlineLevel="1" x14ac:dyDescent="0.25">
      <c r="A264" s="172" t="s">
        <v>442</v>
      </c>
      <c r="D264" s="233"/>
      <c r="E264" s="233"/>
      <c r="F264" s="233"/>
      <c r="G264" s="233"/>
      <c r="H264" s="169"/>
      <c r="K264" s="234"/>
      <c r="L264" s="234"/>
      <c r="M264" s="234"/>
      <c r="N264" s="234"/>
    </row>
    <row r="265" spans="1:14" outlineLevel="1" x14ac:dyDescent="0.25">
      <c r="A265" s="172" t="s">
        <v>443</v>
      </c>
      <c r="D265" s="233"/>
      <c r="E265" s="233"/>
      <c r="F265" s="233"/>
      <c r="G265" s="233"/>
      <c r="H265" s="169"/>
      <c r="K265" s="234"/>
      <c r="L265" s="234"/>
      <c r="M265" s="234"/>
      <c r="N265" s="234"/>
    </row>
    <row r="266" spans="1:14" outlineLevel="1" x14ac:dyDescent="0.25">
      <c r="A266" s="172" t="s">
        <v>444</v>
      </c>
      <c r="D266" s="233"/>
      <c r="E266" s="233"/>
      <c r="F266" s="233"/>
      <c r="G266" s="233"/>
      <c r="H266" s="169"/>
      <c r="K266" s="234"/>
      <c r="L266" s="234"/>
      <c r="M266" s="234"/>
      <c r="N266" s="234"/>
    </row>
    <row r="267" spans="1:14" outlineLevel="1" x14ac:dyDescent="0.25">
      <c r="A267" s="172" t="s">
        <v>445</v>
      </c>
      <c r="D267" s="233"/>
      <c r="E267" s="233"/>
      <c r="F267" s="233"/>
      <c r="G267" s="233"/>
      <c r="H267" s="169"/>
      <c r="K267" s="234"/>
      <c r="L267" s="234"/>
      <c r="M267" s="234"/>
      <c r="N267" s="234"/>
    </row>
    <row r="268" spans="1:14" outlineLevel="1" x14ac:dyDescent="0.25">
      <c r="A268" s="172" t="s">
        <v>446</v>
      </c>
      <c r="D268" s="233"/>
      <c r="E268" s="233"/>
      <c r="F268" s="233"/>
      <c r="G268" s="233"/>
      <c r="H268" s="169"/>
      <c r="K268" s="234"/>
      <c r="L268" s="234"/>
      <c r="M268" s="234"/>
      <c r="N268" s="234"/>
    </row>
    <row r="269" spans="1:14" outlineLevel="1" x14ac:dyDescent="0.25">
      <c r="A269" s="172" t="s">
        <v>447</v>
      </c>
      <c r="D269" s="233"/>
      <c r="E269" s="233"/>
      <c r="F269" s="233"/>
      <c r="G269" s="233"/>
      <c r="H269" s="169"/>
      <c r="K269" s="234"/>
      <c r="L269" s="234"/>
      <c r="M269" s="234"/>
      <c r="N269" s="234"/>
    </row>
    <row r="270" spans="1:14" outlineLevel="1" x14ac:dyDescent="0.25">
      <c r="A270" s="172" t="s">
        <v>448</v>
      </c>
      <c r="D270" s="233"/>
      <c r="E270" s="233"/>
      <c r="F270" s="233"/>
      <c r="G270" s="233"/>
      <c r="H270" s="169"/>
      <c r="K270" s="234"/>
      <c r="L270" s="234"/>
      <c r="M270" s="234"/>
      <c r="N270" s="234"/>
    </row>
    <row r="271" spans="1:14" outlineLevel="1" x14ac:dyDescent="0.25">
      <c r="A271" s="172" t="s">
        <v>449</v>
      </c>
      <c r="D271" s="233"/>
      <c r="E271" s="233"/>
      <c r="F271" s="233"/>
      <c r="G271" s="233"/>
      <c r="H271" s="169"/>
      <c r="K271" s="234"/>
      <c r="L271" s="234"/>
      <c r="M271" s="234"/>
      <c r="N271" s="234"/>
    </row>
    <row r="272" spans="1:14" outlineLevel="1" x14ac:dyDescent="0.25">
      <c r="A272" s="172" t="s">
        <v>450</v>
      </c>
      <c r="D272" s="233"/>
      <c r="E272" s="233"/>
      <c r="F272" s="233"/>
      <c r="G272" s="233"/>
      <c r="H272" s="169"/>
      <c r="K272" s="234"/>
      <c r="L272" s="234"/>
      <c r="M272" s="234"/>
      <c r="N272" s="234"/>
    </row>
    <row r="273" spans="1:14" outlineLevel="1" x14ac:dyDescent="0.25">
      <c r="A273" s="172" t="s">
        <v>451</v>
      </c>
      <c r="D273" s="233"/>
      <c r="E273" s="233"/>
      <c r="F273" s="233"/>
      <c r="G273" s="233"/>
      <c r="H273" s="169"/>
      <c r="K273" s="234"/>
      <c r="L273" s="234"/>
      <c r="M273" s="234"/>
      <c r="N273" s="234"/>
    </row>
    <row r="274" spans="1:14" outlineLevel="1" x14ac:dyDescent="0.25">
      <c r="A274" s="172" t="s">
        <v>452</v>
      </c>
      <c r="D274" s="233"/>
      <c r="E274" s="233"/>
      <c r="F274" s="233"/>
      <c r="G274" s="233"/>
      <c r="H274" s="169"/>
      <c r="K274" s="234"/>
      <c r="L274" s="234"/>
      <c r="M274" s="234"/>
      <c r="N274" s="234"/>
    </row>
    <row r="275" spans="1:14" outlineLevel="1" x14ac:dyDescent="0.25">
      <c r="A275" s="172" t="s">
        <v>453</v>
      </c>
      <c r="D275" s="233"/>
      <c r="E275" s="233"/>
      <c r="F275" s="233"/>
      <c r="G275" s="233"/>
      <c r="H275" s="169"/>
      <c r="K275" s="234"/>
      <c r="L275" s="234"/>
      <c r="M275" s="234"/>
      <c r="N275" s="234"/>
    </row>
    <row r="276" spans="1:14" outlineLevel="1" x14ac:dyDescent="0.25">
      <c r="A276" s="172" t="s">
        <v>454</v>
      </c>
      <c r="D276" s="233"/>
      <c r="E276" s="233"/>
      <c r="F276" s="233"/>
      <c r="G276" s="233"/>
      <c r="H276" s="169"/>
      <c r="K276" s="234"/>
      <c r="L276" s="234"/>
      <c r="M276" s="234"/>
      <c r="N276" s="234"/>
    </row>
    <row r="277" spans="1:14" outlineLevel="1" x14ac:dyDescent="0.25">
      <c r="A277" s="172" t="s">
        <v>455</v>
      </c>
      <c r="D277" s="233"/>
      <c r="E277" s="233"/>
      <c r="F277" s="233"/>
      <c r="G277" s="233"/>
      <c r="H277" s="169"/>
      <c r="K277" s="234"/>
      <c r="L277" s="234"/>
      <c r="M277" s="234"/>
      <c r="N277" s="234"/>
    </row>
    <row r="278" spans="1:14" outlineLevel="1" x14ac:dyDescent="0.25">
      <c r="A278" s="172" t="s">
        <v>456</v>
      </c>
      <c r="D278" s="233"/>
      <c r="E278" s="233"/>
      <c r="F278" s="233"/>
      <c r="G278" s="233"/>
      <c r="H278" s="169"/>
      <c r="K278" s="234"/>
      <c r="L278" s="234"/>
      <c r="M278" s="234"/>
      <c r="N278" s="234"/>
    </row>
    <row r="279" spans="1:14" outlineLevel="1" x14ac:dyDescent="0.25">
      <c r="A279" s="172" t="s">
        <v>457</v>
      </c>
      <c r="D279" s="233"/>
      <c r="E279" s="233"/>
      <c r="F279" s="233"/>
      <c r="G279" s="233"/>
      <c r="H279" s="169"/>
      <c r="K279" s="234"/>
      <c r="L279" s="234"/>
      <c r="M279" s="234"/>
      <c r="N279" s="234"/>
    </row>
    <row r="280" spans="1:14" outlineLevel="1" x14ac:dyDescent="0.25">
      <c r="A280" s="172" t="s">
        <v>458</v>
      </c>
      <c r="D280" s="233"/>
      <c r="E280" s="233"/>
      <c r="F280" s="233"/>
      <c r="G280" s="233"/>
      <c r="H280" s="169"/>
      <c r="K280" s="234"/>
      <c r="L280" s="234"/>
      <c r="M280" s="234"/>
      <c r="N280" s="234"/>
    </row>
    <row r="281" spans="1:14" outlineLevel="1" x14ac:dyDescent="0.25">
      <c r="A281" s="172" t="s">
        <v>459</v>
      </c>
      <c r="D281" s="233"/>
      <c r="E281" s="233"/>
      <c r="F281" s="233"/>
      <c r="G281" s="233"/>
      <c r="H281" s="169"/>
      <c r="K281" s="234"/>
      <c r="L281" s="234"/>
      <c r="M281" s="234"/>
      <c r="N281" s="234"/>
    </row>
    <row r="282" spans="1:14" outlineLevel="1" x14ac:dyDescent="0.25">
      <c r="A282" s="172" t="s">
        <v>460</v>
      </c>
      <c r="D282" s="233"/>
      <c r="E282" s="233"/>
      <c r="F282" s="233"/>
      <c r="G282" s="233"/>
      <c r="H282" s="169"/>
      <c r="K282" s="234"/>
      <c r="L282" s="234"/>
      <c r="M282" s="234"/>
      <c r="N282" s="234"/>
    </row>
    <row r="283" spans="1:14" outlineLevel="1" x14ac:dyDescent="0.25">
      <c r="A283" s="172" t="s">
        <v>461</v>
      </c>
      <c r="D283" s="233"/>
      <c r="E283" s="233"/>
      <c r="F283" s="233"/>
      <c r="G283" s="233"/>
      <c r="H283" s="169"/>
      <c r="K283" s="234"/>
      <c r="L283" s="234"/>
      <c r="M283" s="234"/>
      <c r="N283" s="234"/>
    </row>
    <row r="284" spans="1:14" outlineLevel="1" x14ac:dyDescent="0.25">
      <c r="A284" s="172" t="s">
        <v>462</v>
      </c>
      <c r="D284" s="233"/>
      <c r="E284" s="233"/>
      <c r="F284" s="233"/>
      <c r="G284" s="233"/>
      <c r="H284" s="169"/>
      <c r="K284" s="234"/>
      <c r="L284" s="234"/>
      <c r="M284" s="234"/>
      <c r="N284" s="234"/>
    </row>
    <row r="285" spans="1:14" ht="37.5" x14ac:dyDescent="0.25">
      <c r="A285" s="183"/>
      <c r="B285" s="183" t="s">
        <v>463</v>
      </c>
      <c r="C285" s="183" t="s">
        <v>464</v>
      </c>
      <c r="D285" s="183" t="s">
        <v>464</v>
      </c>
      <c r="E285" s="183"/>
      <c r="F285" s="184"/>
      <c r="G285" s="185"/>
      <c r="H285" s="169"/>
      <c r="I285" s="176"/>
      <c r="J285" s="176"/>
      <c r="K285" s="176"/>
      <c r="L285" s="176"/>
      <c r="M285" s="178"/>
    </row>
    <row r="286" spans="1:14" ht="18.75" x14ac:dyDescent="0.25">
      <c r="A286" s="235" t="s">
        <v>465</v>
      </c>
      <c r="B286" s="236"/>
      <c r="C286" s="236"/>
      <c r="D286" s="236"/>
      <c r="E286" s="236"/>
      <c r="F286" s="237"/>
      <c r="G286" s="236"/>
      <c r="H286" s="169"/>
      <c r="I286" s="176"/>
      <c r="J286" s="176"/>
      <c r="K286" s="176"/>
      <c r="L286" s="176"/>
      <c r="M286" s="178"/>
    </row>
    <row r="287" spans="1:14" ht="18.75" x14ac:dyDescent="0.25">
      <c r="A287" s="235" t="s">
        <v>466</v>
      </c>
      <c r="B287" s="236"/>
      <c r="C287" s="236"/>
      <c r="D287" s="236"/>
      <c r="E287" s="236"/>
      <c r="F287" s="237"/>
      <c r="G287" s="236"/>
      <c r="H287" s="169"/>
      <c r="I287" s="176"/>
      <c r="J287" s="176"/>
      <c r="K287" s="176"/>
      <c r="L287" s="176"/>
      <c r="M287" s="178"/>
    </row>
    <row r="288" spans="1:14" x14ac:dyDescent="0.25">
      <c r="A288" s="172" t="s">
        <v>467</v>
      </c>
      <c r="B288" s="187" t="s">
        <v>468</v>
      </c>
      <c r="C288" s="238">
        <f>ROW(B38)</f>
        <v>38</v>
      </c>
      <c r="D288" s="201"/>
      <c r="E288" s="201"/>
      <c r="F288" s="201"/>
      <c r="G288" s="201"/>
      <c r="H288" s="169"/>
      <c r="I288" s="187"/>
      <c r="J288" s="238"/>
      <c r="L288" s="201"/>
      <c r="M288" s="201"/>
      <c r="N288" s="201"/>
    </row>
    <row r="289" spans="1:14" x14ac:dyDescent="0.25">
      <c r="A289" s="172" t="s">
        <v>469</v>
      </c>
      <c r="B289" s="187" t="s">
        <v>470</v>
      </c>
      <c r="C289" s="238">
        <f>ROW(B39)</f>
        <v>39</v>
      </c>
      <c r="E289" s="201"/>
      <c r="F289" s="201"/>
      <c r="H289" s="169"/>
      <c r="I289" s="187"/>
      <c r="J289" s="238"/>
      <c r="L289" s="201"/>
      <c r="M289" s="201"/>
    </row>
    <row r="290" spans="1:14" x14ac:dyDescent="0.25">
      <c r="A290" s="172" t="s">
        <v>471</v>
      </c>
      <c r="B290" s="187" t="s">
        <v>472</v>
      </c>
      <c r="C290" s="238" t="str">
        <f ca="1">IF(ISREF(INDIRECT("'B1. HTT Mortgage Assets'!A1")),ROW('B1. HTT Mortgage Assets'!B43)&amp;" for Mortgage Assets","")</f>
        <v>43 for Mortgage Assets</v>
      </c>
      <c r="D290" s="238" t="str">
        <f ca="1">IF(ISREF(INDIRECT("'B2. HTT Public Sector Assets'!A1")),ROW('[1]B2. HTT Public Sector Assets'!B48)&amp; " for Public Sector Assets","")</f>
        <v>48 for Public Sector Assets</v>
      </c>
      <c r="E290" s="239"/>
      <c r="F290" s="201"/>
      <c r="G290" s="239"/>
      <c r="H290" s="169"/>
      <c r="I290" s="187"/>
      <c r="J290" s="238"/>
      <c r="K290" s="238"/>
      <c r="L290" s="239"/>
      <c r="M290" s="201"/>
      <c r="N290" s="239"/>
    </row>
    <row r="291" spans="1:14" x14ac:dyDescent="0.25">
      <c r="A291" s="172" t="s">
        <v>473</v>
      </c>
      <c r="B291" s="187" t="s">
        <v>474</v>
      </c>
      <c r="C291" s="238">
        <f>ROW(B52)</f>
        <v>52</v>
      </c>
      <c r="H291" s="169"/>
      <c r="I291" s="187"/>
      <c r="J291" s="238"/>
    </row>
    <row r="292" spans="1:14" x14ac:dyDescent="0.25">
      <c r="A292" s="172" t="s">
        <v>475</v>
      </c>
      <c r="B292" s="187" t="s">
        <v>476</v>
      </c>
      <c r="C292" s="240" t="str">
        <f ca="1">IF(ISREF(INDIRECT("'B1. HTT Mortgage Assets'!A1")),ROW('B1. HTT Mortgage Assets'!B186)&amp;" for Residential Mortgage Assets","")</f>
        <v>186 for Residential Mortgage Assets</v>
      </c>
      <c r="D292" s="238" t="str">
        <f ca="1">IF(ISREF(INDIRECT("'B1. HTT Mortgage Assets'!A1")),ROW('B1. HTT Mortgage Assets'!B287 )&amp; " for Commercial Mortgage Assets","")</f>
        <v>287 for Commercial Mortgage Assets</v>
      </c>
      <c r="E292" s="239"/>
      <c r="F292" s="238" t="str">
        <f ca="1">IF(ISREF(INDIRECT("'B2. HTT Public Sector Assets'!A1")),ROW('[1]B2. HTT Public Sector Assets'!B18)&amp; " for Public Sector Assets","")</f>
        <v>18 for Public Sector Assets</v>
      </c>
      <c r="G292" s="239"/>
      <c r="H292" s="169"/>
      <c r="I292" s="187"/>
      <c r="J292" s="234"/>
      <c r="K292" s="238"/>
      <c r="L292" s="239"/>
      <c r="N292" s="239"/>
    </row>
    <row r="293" spans="1:14" x14ac:dyDescent="0.25">
      <c r="A293" s="172" t="s">
        <v>477</v>
      </c>
      <c r="B293" s="187" t="s">
        <v>478</v>
      </c>
      <c r="C293" s="238" t="str">
        <f ca="1">IF(ISREF(INDIRECT("'B1. HTT Mortgage Assets'!A1")),ROW('B1. HTT Mortgage Assets'!B149)&amp;" for Mortgage Assets","")</f>
        <v>149 for Mortgage Assets</v>
      </c>
      <c r="D293" s="238" t="str">
        <f ca="1">IF(ISREF(INDIRECT("'B2. HTT Public Sector Assets'!A1")),ROW('[1]B2. HTT Public Sector Assets'!B129)&amp;" for Public Sector Assets","")</f>
        <v>129 for Public Sector Assets</v>
      </c>
      <c r="H293" s="169"/>
      <c r="I293" s="187"/>
      <c r="M293" s="239"/>
    </row>
    <row r="294" spans="1:14" x14ac:dyDescent="0.25">
      <c r="A294" s="172" t="s">
        <v>479</v>
      </c>
      <c r="B294" s="187" t="s">
        <v>480</v>
      </c>
      <c r="C294" s="238">
        <f>ROW(B111)</f>
        <v>111</v>
      </c>
      <c r="F294" s="239"/>
      <c r="H294" s="169"/>
      <c r="I294" s="187"/>
      <c r="J294" s="238"/>
      <c r="M294" s="239"/>
    </row>
    <row r="295" spans="1:14" x14ac:dyDescent="0.25">
      <c r="A295" s="172" t="s">
        <v>481</v>
      </c>
      <c r="B295" s="187" t="s">
        <v>482</v>
      </c>
      <c r="C295" s="238">
        <f>ROW(B163)</f>
        <v>163</v>
      </c>
      <c r="E295" s="239"/>
      <c r="F295" s="239"/>
      <c r="H295" s="169"/>
      <c r="I295" s="187"/>
      <c r="J295" s="238"/>
      <c r="L295" s="239"/>
      <c r="M295" s="239"/>
    </row>
    <row r="296" spans="1:14" x14ac:dyDescent="0.25">
      <c r="A296" s="172" t="s">
        <v>483</v>
      </c>
      <c r="B296" s="187" t="s">
        <v>484</v>
      </c>
      <c r="C296" s="238">
        <f>ROW(B137)</f>
        <v>137</v>
      </c>
      <c r="E296" s="239"/>
      <c r="F296" s="239"/>
      <c r="H296" s="169"/>
      <c r="I296" s="187"/>
      <c r="J296" s="238"/>
      <c r="L296" s="239"/>
      <c r="M296" s="239"/>
    </row>
    <row r="297" spans="1:14" ht="30" x14ac:dyDescent="0.25">
      <c r="A297" s="172" t="s">
        <v>485</v>
      </c>
      <c r="B297" s="172" t="s">
        <v>486</v>
      </c>
      <c r="C297" s="238" t="str">
        <f>ROW('[1]C. HTT Harmonised Glossary'!B17)&amp;" for Harmonised Glossary"</f>
        <v>17 for Harmonised Glossary</v>
      </c>
      <c r="E297" s="239"/>
      <c r="H297" s="169"/>
      <c r="J297" s="238"/>
      <c r="L297" s="239"/>
    </row>
    <row r="298" spans="1:14" x14ac:dyDescent="0.25">
      <c r="A298" s="172" t="s">
        <v>487</v>
      </c>
      <c r="B298" s="187" t="s">
        <v>488</v>
      </c>
      <c r="C298" s="238">
        <f>ROW(B65)</f>
        <v>65</v>
      </c>
      <c r="E298" s="239"/>
      <c r="H298" s="169"/>
      <c r="I298" s="187"/>
      <c r="J298" s="238"/>
      <c r="L298" s="239"/>
    </row>
    <row r="299" spans="1:14" x14ac:dyDescent="0.25">
      <c r="A299" s="172" t="s">
        <v>489</v>
      </c>
      <c r="B299" s="187" t="s">
        <v>490</v>
      </c>
      <c r="C299" s="238">
        <f>ROW(B88)</f>
        <v>88</v>
      </c>
      <c r="E299" s="239"/>
      <c r="H299" s="169"/>
      <c r="I299" s="187"/>
      <c r="J299" s="238"/>
      <c r="L299" s="239"/>
    </row>
    <row r="300" spans="1:14" x14ac:dyDescent="0.25">
      <c r="A300" s="172" t="s">
        <v>491</v>
      </c>
      <c r="B300" s="187" t="s">
        <v>492</v>
      </c>
      <c r="C300" s="238" t="str">
        <f ca="1">IF(ISREF(INDIRECT("'B1. HTT Mortgage Assets'!A1")),ROW('B1. HTT Mortgage Assets'!B179)&amp; " for Mortgage Assets","")</f>
        <v>179 for Mortgage Assets</v>
      </c>
      <c r="D300" s="238" t="str">
        <f ca="1">IF(ISREF(INDIRECT("'B2. HTT Public Sector Assets'!A1")),ROW('[1]B2. HTT Public Sector Assets'!B166)&amp; " for Public Sector Assets","")</f>
        <v>166 for Public Sector Assets</v>
      </c>
      <c r="E300" s="239"/>
      <c r="H300" s="169"/>
      <c r="I300" s="187"/>
      <c r="J300" s="238"/>
      <c r="K300" s="238"/>
      <c r="L300" s="239"/>
    </row>
    <row r="301" spans="1:14" outlineLevel="1" x14ac:dyDescent="0.25">
      <c r="A301" s="172" t="s">
        <v>493</v>
      </c>
      <c r="B301" s="187"/>
      <c r="C301" s="238"/>
      <c r="D301" s="238"/>
      <c r="E301" s="239"/>
      <c r="H301" s="169"/>
      <c r="I301" s="187"/>
      <c r="J301" s="238"/>
      <c r="K301" s="238"/>
      <c r="L301" s="239"/>
    </row>
    <row r="302" spans="1:14" outlineLevel="1" x14ac:dyDescent="0.25">
      <c r="A302" s="172" t="s">
        <v>494</v>
      </c>
      <c r="B302" s="187"/>
      <c r="C302" s="238"/>
      <c r="D302" s="238"/>
      <c r="E302" s="239"/>
      <c r="H302" s="169"/>
      <c r="I302" s="187"/>
      <c r="J302" s="238"/>
      <c r="K302" s="238"/>
      <c r="L302" s="239"/>
    </row>
    <row r="303" spans="1:14" outlineLevel="1" x14ac:dyDescent="0.25">
      <c r="A303" s="172" t="s">
        <v>495</v>
      </c>
      <c r="B303" s="187"/>
      <c r="C303" s="238"/>
      <c r="D303" s="238"/>
      <c r="E303" s="239"/>
      <c r="H303" s="169"/>
      <c r="I303" s="187"/>
      <c r="J303" s="238"/>
      <c r="K303" s="238"/>
      <c r="L303" s="239"/>
    </row>
    <row r="304" spans="1:14" outlineLevel="1" x14ac:dyDescent="0.25">
      <c r="A304" s="172" t="s">
        <v>496</v>
      </c>
      <c r="B304" s="187"/>
      <c r="C304" s="238"/>
      <c r="D304" s="238"/>
      <c r="E304" s="239"/>
      <c r="H304" s="169"/>
      <c r="I304" s="187"/>
      <c r="J304" s="238"/>
      <c r="K304" s="238"/>
      <c r="L304" s="239"/>
    </row>
    <row r="305" spans="1:14" outlineLevel="1" x14ac:dyDescent="0.25">
      <c r="A305" s="172" t="s">
        <v>497</v>
      </c>
      <c r="B305" s="187"/>
      <c r="C305" s="238"/>
      <c r="D305" s="238"/>
      <c r="E305" s="239"/>
      <c r="H305" s="169"/>
      <c r="I305" s="187"/>
      <c r="J305" s="238"/>
      <c r="K305" s="238"/>
      <c r="L305" s="239"/>
      <c r="N305" s="191"/>
    </row>
    <row r="306" spans="1:14" outlineLevel="1" x14ac:dyDescent="0.25">
      <c r="A306" s="172" t="s">
        <v>498</v>
      </c>
      <c r="B306" s="187"/>
      <c r="C306" s="238"/>
      <c r="D306" s="238"/>
      <c r="E306" s="239"/>
      <c r="H306" s="169"/>
      <c r="I306" s="187"/>
      <c r="J306" s="238"/>
      <c r="K306" s="238"/>
      <c r="L306" s="239"/>
      <c r="N306" s="191"/>
    </row>
    <row r="307" spans="1:14" outlineLevel="1" x14ac:dyDescent="0.25">
      <c r="A307" s="172" t="s">
        <v>499</v>
      </c>
      <c r="B307" s="187"/>
      <c r="C307" s="238"/>
      <c r="D307" s="238"/>
      <c r="E307" s="239"/>
      <c r="H307" s="169"/>
      <c r="I307" s="187"/>
      <c r="J307" s="238"/>
      <c r="K307" s="238"/>
      <c r="L307" s="239"/>
      <c r="N307" s="191"/>
    </row>
    <row r="308" spans="1:14" outlineLevel="1" x14ac:dyDescent="0.25">
      <c r="A308" s="172" t="s">
        <v>500</v>
      </c>
      <c r="B308" s="187"/>
      <c r="C308" s="238"/>
      <c r="D308" s="238"/>
      <c r="E308" s="239"/>
      <c r="H308" s="169"/>
      <c r="I308" s="187"/>
      <c r="J308" s="238"/>
      <c r="K308" s="238"/>
      <c r="L308" s="239"/>
      <c r="N308" s="191"/>
    </row>
    <row r="309" spans="1:14" outlineLevel="1" x14ac:dyDescent="0.25">
      <c r="A309" s="172" t="s">
        <v>501</v>
      </c>
      <c r="B309" s="187"/>
      <c r="C309" s="238"/>
      <c r="D309" s="238"/>
      <c r="E309" s="239"/>
      <c r="H309" s="169"/>
      <c r="I309" s="187"/>
      <c r="J309" s="238"/>
      <c r="K309" s="238"/>
      <c r="L309" s="239"/>
      <c r="N309" s="191"/>
    </row>
    <row r="310" spans="1:14" outlineLevel="1" x14ac:dyDescent="0.25">
      <c r="A310" s="172" t="s">
        <v>502</v>
      </c>
      <c r="H310" s="169"/>
      <c r="N310" s="191"/>
    </row>
    <row r="311" spans="1:14" ht="37.5" x14ac:dyDescent="0.25">
      <c r="A311" s="184"/>
      <c r="B311" s="183" t="s">
        <v>107</v>
      </c>
      <c r="C311" s="184"/>
      <c r="D311" s="184"/>
      <c r="E311" s="184"/>
      <c r="F311" s="184"/>
      <c r="G311" s="185"/>
      <c r="H311" s="169"/>
      <c r="I311" s="176"/>
      <c r="J311" s="178"/>
      <c r="K311" s="178"/>
      <c r="L311" s="178"/>
      <c r="M311" s="178"/>
      <c r="N311" s="191"/>
    </row>
    <row r="312" spans="1:14" x14ac:dyDescent="0.25">
      <c r="A312" s="172" t="s">
        <v>503</v>
      </c>
      <c r="B312" s="198" t="s">
        <v>504</v>
      </c>
      <c r="C312" s="172">
        <v>180</v>
      </c>
      <c r="H312" s="169"/>
      <c r="I312" s="198"/>
      <c r="J312" s="238"/>
      <c r="N312" s="191"/>
    </row>
    <row r="313" spans="1:14" outlineLevel="1" x14ac:dyDescent="0.25">
      <c r="A313" s="172" t="s">
        <v>505</v>
      </c>
      <c r="B313" s="198"/>
      <c r="C313" s="238"/>
      <c r="H313" s="169"/>
      <c r="I313" s="198"/>
      <c r="J313" s="238"/>
      <c r="N313" s="191"/>
    </row>
    <row r="314" spans="1:14" outlineLevel="1" x14ac:dyDescent="0.25">
      <c r="A314" s="172" t="s">
        <v>506</v>
      </c>
      <c r="B314" s="198"/>
      <c r="C314" s="238"/>
      <c r="H314" s="169"/>
      <c r="I314" s="198"/>
      <c r="J314" s="238"/>
      <c r="N314" s="191"/>
    </row>
    <row r="315" spans="1:14" outlineLevel="1" x14ac:dyDescent="0.25">
      <c r="A315" s="172" t="s">
        <v>507</v>
      </c>
      <c r="B315" s="198"/>
      <c r="C315" s="238"/>
      <c r="H315" s="169"/>
      <c r="I315" s="198"/>
      <c r="J315" s="238"/>
      <c r="N315" s="191"/>
    </row>
    <row r="316" spans="1:14" outlineLevel="1" x14ac:dyDescent="0.25">
      <c r="A316" s="172" t="s">
        <v>508</v>
      </c>
      <c r="B316" s="198"/>
      <c r="C316" s="238"/>
      <c r="H316" s="169"/>
      <c r="I316" s="198"/>
      <c r="J316" s="238"/>
      <c r="N316" s="191"/>
    </row>
    <row r="317" spans="1:14" outlineLevel="1" x14ac:dyDescent="0.25">
      <c r="A317" s="172" t="s">
        <v>509</v>
      </c>
      <c r="B317" s="198"/>
      <c r="C317" s="238"/>
      <c r="H317" s="169"/>
      <c r="I317" s="198"/>
      <c r="J317" s="238"/>
      <c r="N317" s="191"/>
    </row>
    <row r="318" spans="1:14" outlineLevel="1" x14ac:dyDescent="0.25">
      <c r="A318" s="172" t="s">
        <v>510</v>
      </c>
      <c r="B318" s="198"/>
      <c r="C318" s="238"/>
      <c r="H318" s="169"/>
      <c r="I318" s="198"/>
      <c r="J318" s="238"/>
      <c r="N318" s="191"/>
    </row>
    <row r="319" spans="1:14" ht="18.75" x14ac:dyDescent="0.25">
      <c r="A319" s="184"/>
      <c r="B319" s="183" t="s">
        <v>108</v>
      </c>
      <c r="C319" s="184"/>
      <c r="D319" s="184"/>
      <c r="E319" s="184"/>
      <c r="F319" s="184"/>
      <c r="G319" s="185"/>
      <c r="H319" s="169"/>
      <c r="I319" s="176"/>
      <c r="J319" s="178"/>
      <c r="K319" s="178"/>
      <c r="L319" s="178"/>
      <c r="M319" s="178"/>
      <c r="N319" s="191"/>
    </row>
    <row r="320" spans="1:14" ht="15" customHeight="1" outlineLevel="1" x14ac:dyDescent="0.25">
      <c r="A320" s="193"/>
      <c r="B320" s="194" t="s">
        <v>511</v>
      </c>
      <c r="C320" s="193"/>
      <c r="D320" s="193"/>
      <c r="E320" s="195"/>
      <c r="F320" s="196"/>
      <c r="G320" s="196"/>
      <c r="H320" s="169"/>
      <c r="L320" s="169"/>
      <c r="M320" s="169"/>
      <c r="N320" s="191"/>
    </row>
    <row r="321" spans="1:14" outlineLevel="1" x14ac:dyDescent="0.25">
      <c r="A321" s="172" t="s">
        <v>512</v>
      </c>
      <c r="B321" s="187" t="s">
        <v>513</v>
      </c>
      <c r="C321" s="187"/>
      <c r="H321" s="169"/>
      <c r="I321" s="191"/>
      <c r="J321" s="191"/>
      <c r="K321" s="191"/>
      <c r="L321" s="191"/>
      <c r="M321" s="191"/>
      <c r="N321" s="191"/>
    </row>
    <row r="322" spans="1:14" outlineLevel="1" x14ac:dyDescent="0.25">
      <c r="A322" s="172" t="s">
        <v>514</v>
      </c>
      <c r="B322" s="187" t="s">
        <v>515</v>
      </c>
      <c r="C322" s="187"/>
      <c r="H322" s="169"/>
      <c r="I322" s="191"/>
      <c r="J322" s="191"/>
      <c r="K322" s="191"/>
      <c r="L322" s="191"/>
      <c r="M322" s="191"/>
      <c r="N322" s="191"/>
    </row>
    <row r="323" spans="1:14" outlineLevel="1" x14ac:dyDescent="0.25">
      <c r="A323" s="172" t="s">
        <v>516</v>
      </c>
      <c r="B323" s="187" t="s">
        <v>517</v>
      </c>
      <c r="C323" s="187"/>
      <c r="H323" s="169"/>
      <c r="I323" s="191"/>
      <c r="J323" s="191"/>
      <c r="K323" s="191"/>
      <c r="L323" s="191"/>
      <c r="M323" s="191"/>
      <c r="N323" s="191"/>
    </row>
    <row r="324" spans="1:14" outlineLevel="1" x14ac:dyDescent="0.25">
      <c r="A324" s="172" t="s">
        <v>518</v>
      </c>
      <c r="B324" s="187" t="s">
        <v>519</v>
      </c>
      <c r="H324" s="169"/>
      <c r="I324" s="191"/>
      <c r="J324" s="191"/>
      <c r="K324" s="191"/>
      <c r="L324" s="191"/>
      <c r="M324" s="191"/>
      <c r="N324" s="191"/>
    </row>
    <row r="325" spans="1:14" outlineLevel="1" x14ac:dyDescent="0.25">
      <c r="A325" s="172" t="s">
        <v>520</v>
      </c>
      <c r="B325" s="187" t="s">
        <v>521</v>
      </c>
      <c r="H325" s="169"/>
      <c r="I325" s="191"/>
      <c r="J325" s="191"/>
      <c r="K325" s="191"/>
      <c r="L325" s="191"/>
      <c r="M325" s="191"/>
      <c r="N325" s="191"/>
    </row>
    <row r="326" spans="1:14" outlineLevel="1" x14ac:dyDescent="0.25">
      <c r="A326" s="172" t="s">
        <v>522</v>
      </c>
      <c r="B326" s="187" t="s">
        <v>523</v>
      </c>
      <c r="H326" s="169"/>
      <c r="I326" s="191"/>
      <c r="J326" s="191"/>
      <c r="K326" s="191"/>
      <c r="L326" s="191"/>
      <c r="M326" s="191"/>
      <c r="N326" s="191"/>
    </row>
    <row r="327" spans="1:14" outlineLevel="1" x14ac:dyDescent="0.25">
      <c r="A327" s="172" t="s">
        <v>524</v>
      </c>
      <c r="B327" s="187" t="s">
        <v>525</v>
      </c>
      <c r="H327" s="169"/>
      <c r="I327" s="191"/>
      <c r="J327" s="191"/>
      <c r="K327" s="191"/>
      <c r="L327" s="191"/>
      <c r="M327" s="191"/>
      <c r="N327" s="191"/>
    </row>
    <row r="328" spans="1:14" outlineLevel="1" x14ac:dyDescent="0.25">
      <c r="A328" s="172" t="s">
        <v>526</v>
      </c>
      <c r="B328" s="187" t="s">
        <v>527</v>
      </c>
      <c r="H328" s="169"/>
      <c r="I328" s="191"/>
      <c r="J328" s="191"/>
      <c r="K328" s="191"/>
      <c r="L328" s="191"/>
      <c r="M328" s="191"/>
      <c r="N328" s="191"/>
    </row>
    <row r="329" spans="1:14" outlineLevel="1" x14ac:dyDescent="0.25">
      <c r="A329" s="172" t="s">
        <v>528</v>
      </c>
      <c r="B329" s="187" t="s">
        <v>529</v>
      </c>
      <c r="H329" s="169"/>
      <c r="I329" s="191"/>
      <c r="J329" s="191"/>
      <c r="K329" s="191"/>
      <c r="L329" s="191"/>
      <c r="M329" s="191"/>
      <c r="N329" s="191"/>
    </row>
    <row r="330" spans="1:14" outlineLevel="1" x14ac:dyDescent="0.25">
      <c r="A330" s="172" t="s">
        <v>530</v>
      </c>
      <c r="B330" s="209" t="s">
        <v>531</v>
      </c>
      <c r="H330" s="169"/>
      <c r="I330" s="191"/>
      <c r="J330" s="191"/>
      <c r="K330" s="191"/>
      <c r="L330" s="191"/>
      <c r="M330" s="191"/>
      <c r="N330" s="191"/>
    </row>
    <row r="331" spans="1:14" outlineLevel="1" x14ac:dyDescent="0.25">
      <c r="A331" s="172" t="s">
        <v>532</v>
      </c>
      <c r="B331" s="209" t="s">
        <v>531</v>
      </c>
      <c r="H331" s="169"/>
      <c r="I331" s="191"/>
      <c r="J331" s="191"/>
      <c r="K331" s="191"/>
      <c r="L331" s="191"/>
      <c r="M331" s="191"/>
      <c r="N331" s="191"/>
    </row>
    <row r="332" spans="1:14" outlineLevel="1" x14ac:dyDescent="0.25">
      <c r="A332" s="172" t="s">
        <v>533</v>
      </c>
      <c r="B332" s="209" t="s">
        <v>531</v>
      </c>
      <c r="H332" s="169"/>
      <c r="I332" s="191"/>
      <c r="J332" s="191"/>
      <c r="K332" s="191"/>
      <c r="L332" s="191"/>
      <c r="M332" s="191"/>
      <c r="N332" s="191"/>
    </row>
    <row r="333" spans="1:14" outlineLevel="1" x14ac:dyDescent="0.25">
      <c r="A333" s="172" t="s">
        <v>534</v>
      </c>
      <c r="B333" s="209" t="s">
        <v>531</v>
      </c>
      <c r="H333" s="169"/>
      <c r="I333" s="191"/>
      <c r="J333" s="191"/>
      <c r="K333" s="191"/>
      <c r="L333" s="191"/>
      <c r="M333" s="191"/>
      <c r="N333" s="191"/>
    </row>
    <row r="334" spans="1:14" outlineLevel="1" x14ac:dyDescent="0.25">
      <c r="A334" s="172" t="s">
        <v>535</v>
      </c>
      <c r="B334" s="209" t="s">
        <v>531</v>
      </c>
      <c r="H334" s="169"/>
      <c r="I334" s="191"/>
      <c r="J334" s="191"/>
      <c r="K334" s="191"/>
      <c r="L334" s="191"/>
      <c r="M334" s="191"/>
      <c r="N334" s="191"/>
    </row>
    <row r="335" spans="1:14" outlineLevel="1" x14ac:dyDescent="0.25">
      <c r="A335" s="172" t="s">
        <v>536</v>
      </c>
      <c r="B335" s="209" t="s">
        <v>531</v>
      </c>
      <c r="H335" s="169"/>
      <c r="I335" s="191"/>
      <c r="J335" s="191"/>
      <c r="K335" s="191"/>
      <c r="L335" s="191"/>
      <c r="M335" s="191"/>
      <c r="N335" s="191"/>
    </row>
    <row r="336" spans="1:14" outlineLevel="1" x14ac:dyDescent="0.25">
      <c r="A336" s="172" t="s">
        <v>537</v>
      </c>
      <c r="B336" s="209" t="s">
        <v>531</v>
      </c>
      <c r="H336" s="169"/>
      <c r="I336" s="191"/>
      <c r="J336" s="191"/>
      <c r="K336" s="191"/>
      <c r="L336" s="191"/>
      <c r="M336" s="191"/>
      <c r="N336" s="191"/>
    </row>
    <row r="337" spans="1:14" outlineLevel="1" x14ac:dyDescent="0.25">
      <c r="A337" s="172" t="s">
        <v>538</v>
      </c>
      <c r="B337" s="209" t="s">
        <v>531</v>
      </c>
      <c r="H337" s="169"/>
      <c r="I337" s="191"/>
      <c r="J337" s="191"/>
      <c r="K337" s="191"/>
      <c r="L337" s="191"/>
      <c r="M337" s="191"/>
      <c r="N337" s="191"/>
    </row>
    <row r="338" spans="1:14" outlineLevel="1" x14ac:dyDescent="0.25">
      <c r="A338" s="172" t="s">
        <v>539</v>
      </c>
      <c r="B338" s="209" t="s">
        <v>531</v>
      </c>
      <c r="H338" s="169"/>
      <c r="I338" s="191"/>
      <c r="J338" s="191"/>
      <c r="K338" s="191"/>
      <c r="L338" s="191"/>
      <c r="M338" s="191"/>
      <c r="N338" s="191"/>
    </row>
    <row r="339" spans="1:14" outlineLevel="1" x14ac:dyDescent="0.25">
      <c r="A339" s="172" t="s">
        <v>540</v>
      </c>
      <c r="B339" s="209" t="s">
        <v>531</v>
      </c>
      <c r="H339" s="169"/>
      <c r="I339" s="191"/>
      <c r="J339" s="191"/>
      <c r="K339" s="191"/>
      <c r="L339" s="191"/>
      <c r="M339" s="191"/>
      <c r="N339" s="191"/>
    </row>
    <row r="340" spans="1:14" outlineLevel="1" x14ac:dyDescent="0.25">
      <c r="A340" s="172" t="s">
        <v>541</v>
      </c>
      <c r="B340" s="209" t="s">
        <v>531</v>
      </c>
      <c r="H340" s="169"/>
      <c r="I340" s="191"/>
      <c r="J340" s="191"/>
      <c r="K340" s="191"/>
      <c r="L340" s="191"/>
      <c r="M340" s="191"/>
      <c r="N340" s="191"/>
    </row>
    <row r="341" spans="1:14" outlineLevel="1" x14ac:dyDescent="0.25">
      <c r="A341" s="172" t="s">
        <v>542</v>
      </c>
      <c r="B341" s="209" t="s">
        <v>531</v>
      </c>
      <c r="H341" s="169"/>
      <c r="I341" s="191"/>
      <c r="J341" s="191"/>
      <c r="K341" s="191"/>
      <c r="L341" s="191"/>
      <c r="M341" s="191"/>
      <c r="N341" s="191"/>
    </row>
    <row r="342" spans="1:14" outlineLevel="1" x14ac:dyDescent="0.25">
      <c r="A342" s="172" t="s">
        <v>543</v>
      </c>
      <c r="B342" s="209" t="s">
        <v>531</v>
      </c>
      <c r="H342" s="169"/>
      <c r="I342" s="191"/>
      <c r="J342" s="191"/>
      <c r="K342" s="191"/>
      <c r="L342" s="191"/>
      <c r="M342" s="191"/>
      <c r="N342" s="191"/>
    </row>
    <row r="343" spans="1:14" outlineLevel="1" x14ac:dyDescent="0.25">
      <c r="A343" s="172" t="s">
        <v>544</v>
      </c>
      <c r="B343" s="209" t="s">
        <v>531</v>
      </c>
      <c r="H343" s="169"/>
      <c r="I343" s="191"/>
      <c r="J343" s="191"/>
      <c r="K343" s="191"/>
      <c r="L343" s="191"/>
      <c r="M343" s="191"/>
      <c r="N343" s="191"/>
    </row>
    <row r="344" spans="1:14" outlineLevel="1" x14ac:dyDescent="0.25">
      <c r="A344" s="172" t="s">
        <v>545</v>
      </c>
      <c r="B344" s="209" t="s">
        <v>531</v>
      </c>
      <c r="H344" s="169"/>
      <c r="I344" s="191"/>
      <c r="J344" s="191"/>
      <c r="K344" s="191"/>
      <c r="L344" s="191"/>
      <c r="M344" s="191"/>
      <c r="N344" s="191"/>
    </row>
    <row r="345" spans="1:14" outlineLevel="1" x14ac:dyDescent="0.25">
      <c r="A345" s="172" t="s">
        <v>546</v>
      </c>
      <c r="B345" s="209" t="s">
        <v>531</v>
      </c>
      <c r="H345" s="169"/>
      <c r="I345" s="191"/>
      <c r="J345" s="191"/>
      <c r="K345" s="191"/>
      <c r="L345" s="191"/>
      <c r="M345" s="191"/>
      <c r="N345" s="191"/>
    </row>
    <row r="346" spans="1:14" outlineLevel="1" x14ac:dyDescent="0.25">
      <c r="A346" s="172" t="s">
        <v>547</v>
      </c>
      <c r="B346" s="209" t="s">
        <v>531</v>
      </c>
      <c r="H346" s="169"/>
      <c r="I346" s="191"/>
      <c r="J346" s="191"/>
      <c r="K346" s="191"/>
      <c r="L346" s="191"/>
      <c r="M346" s="191"/>
      <c r="N346" s="191"/>
    </row>
    <row r="347" spans="1:14" outlineLevel="1" x14ac:dyDescent="0.25">
      <c r="A347" s="172" t="s">
        <v>548</v>
      </c>
      <c r="B347" s="209" t="s">
        <v>531</v>
      </c>
      <c r="H347" s="169"/>
      <c r="I347" s="191"/>
      <c r="J347" s="191"/>
      <c r="K347" s="191"/>
      <c r="L347" s="191"/>
      <c r="M347" s="191"/>
      <c r="N347" s="191"/>
    </row>
    <row r="348" spans="1:14" outlineLevel="1" x14ac:dyDescent="0.25">
      <c r="A348" s="172" t="s">
        <v>549</v>
      </c>
      <c r="B348" s="209" t="s">
        <v>531</v>
      </c>
      <c r="H348" s="169"/>
      <c r="I348" s="191"/>
      <c r="J348" s="191"/>
      <c r="K348" s="191"/>
      <c r="L348" s="191"/>
      <c r="M348" s="191"/>
      <c r="N348" s="191"/>
    </row>
    <row r="349" spans="1:14" outlineLevel="1" x14ac:dyDescent="0.25">
      <c r="A349" s="172" t="s">
        <v>550</v>
      </c>
      <c r="B349" s="209" t="s">
        <v>531</v>
      </c>
      <c r="H349" s="169"/>
      <c r="I349" s="191"/>
      <c r="J349" s="191"/>
      <c r="K349" s="191"/>
      <c r="L349" s="191"/>
      <c r="M349" s="191"/>
      <c r="N349" s="191"/>
    </row>
    <row r="350" spans="1:14" outlineLevel="1" x14ac:dyDescent="0.25">
      <c r="A350" s="172" t="s">
        <v>551</v>
      </c>
      <c r="B350" s="209" t="s">
        <v>531</v>
      </c>
      <c r="H350" s="169"/>
      <c r="I350" s="191"/>
      <c r="J350" s="191"/>
      <c r="K350" s="191"/>
      <c r="L350" s="191"/>
      <c r="M350" s="191"/>
      <c r="N350" s="191"/>
    </row>
    <row r="351" spans="1:14" outlineLevel="1" x14ac:dyDescent="0.25">
      <c r="A351" s="172" t="s">
        <v>552</v>
      </c>
      <c r="B351" s="209" t="s">
        <v>531</v>
      </c>
      <c r="H351" s="169"/>
      <c r="I351" s="191"/>
      <c r="J351" s="191"/>
      <c r="K351" s="191"/>
      <c r="L351" s="191"/>
      <c r="M351" s="191"/>
      <c r="N351" s="191"/>
    </row>
    <row r="352" spans="1:14" outlineLevel="1" x14ac:dyDescent="0.25">
      <c r="A352" s="172" t="s">
        <v>553</v>
      </c>
      <c r="B352" s="209" t="s">
        <v>531</v>
      </c>
      <c r="H352" s="169"/>
      <c r="I352" s="191"/>
      <c r="J352" s="191"/>
      <c r="K352" s="191"/>
      <c r="L352" s="191"/>
      <c r="M352" s="191"/>
      <c r="N352" s="191"/>
    </row>
    <row r="353" spans="1:14" outlineLevel="1" x14ac:dyDescent="0.25">
      <c r="A353" s="172" t="s">
        <v>554</v>
      </c>
      <c r="B353" s="209" t="s">
        <v>531</v>
      </c>
      <c r="H353" s="169"/>
      <c r="I353" s="191"/>
      <c r="J353" s="191"/>
      <c r="K353" s="191"/>
      <c r="L353" s="191"/>
      <c r="M353" s="191"/>
      <c r="N353" s="191"/>
    </row>
    <row r="354" spans="1:14" outlineLevel="1" x14ac:dyDescent="0.25">
      <c r="A354" s="172" t="s">
        <v>555</v>
      </c>
      <c r="B354" s="209" t="s">
        <v>531</v>
      </c>
      <c r="H354" s="169"/>
      <c r="I354" s="191"/>
      <c r="J354" s="191"/>
      <c r="K354" s="191"/>
      <c r="L354" s="191"/>
      <c r="M354" s="191"/>
      <c r="N354" s="191"/>
    </row>
    <row r="355" spans="1:14" outlineLevel="1" x14ac:dyDescent="0.25">
      <c r="A355" s="172" t="s">
        <v>556</v>
      </c>
      <c r="B355" s="209" t="s">
        <v>531</v>
      </c>
      <c r="H355" s="169"/>
      <c r="I355" s="191"/>
      <c r="J355" s="191"/>
      <c r="K355" s="191"/>
      <c r="L355" s="191"/>
      <c r="M355" s="191"/>
      <c r="N355" s="191"/>
    </row>
    <row r="356" spans="1:14" outlineLevel="1" x14ac:dyDescent="0.25">
      <c r="A356" s="172" t="s">
        <v>557</v>
      </c>
      <c r="B356" s="209" t="s">
        <v>531</v>
      </c>
      <c r="H356" s="169"/>
      <c r="I356" s="191"/>
      <c r="J356" s="191"/>
      <c r="K356" s="191"/>
      <c r="L356" s="191"/>
      <c r="M356" s="191"/>
      <c r="N356" s="191"/>
    </row>
    <row r="357" spans="1:14" outlineLevel="1" x14ac:dyDescent="0.25">
      <c r="A357" s="172" t="s">
        <v>558</v>
      </c>
      <c r="B357" s="209" t="s">
        <v>531</v>
      </c>
      <c r="H357" s="169"/>
      <c r="I357" s="191"/>
      <c r="J357" s="191"/>
      <c r="K357" s="191"/>
      <c r="L357" s="191"/>
      <c r="M357" s="191"/>
      <c r="N357" s="191"/>
    </row>
    <row r="358" spans="1:14" outlineLevel="1" x14ac:dyDescent="0.25">
      <c r="A358" s="172" t="s">
        <v>559</v>
      </c>
      <c r="B358" s="209" t="s">
        <v>531</v>
      </c>
      <c r="H358" s="169"/>
      <c r="I358" s="191"/>
      <c r="J358" s="191"/>
      <c r="K358" s="191"/>
      <c r="L358" s="191"/>
      <c r="M358" s="191"/>
      <c r="N358" s="191"/>
    </row>
    <row r="359" spans="1:14" outlineLevel="1" x14ac:dyDescent="0.25">
      <c r="A359" s="172" t="s">
        <v>560</v>
      </c>
      <c r="B359" s="209" t="s">
        <v>531</v>
      </c>
      <c r="H359" s="169"/>
      <c r="I359" s="191"/>
      <c r="J359" s="191"/>
      <c r="K359" s="191"/>
      <c r="L359" s="191"/>
      <c r="M359" s="191"/>
      <c r="N359" s="191"/>
    </row>
    <row r="360" spans="1:14" outlineLevel="1" x14ac:dyDescent="0.25">
      <c r="A360" s="172" t="s">
        <v>561</v>
      </c>
      <c r="B360" s="209" t="s">
        <v>531</v>
      </c>
      <c r="H360" s="169"/>
      <c r="I360" s="191"/>
      <c r="J360" s="191"/>
      <c r="K360" s="191"/>
      <c r="L360" s="191"/>
      <c r="M360" s="191"/>
      <c r="N360" s="191"/>
    </row>
    <row r="361" spans="1:14" outlineLevel="1" x14ac:dyDescent="0.25">
      <c r="A361" s="172" t="s">
        <v>562</v>
      </c>
      <c r="B361" s="209" t="s">
        <v>531</v>
      </c>
      <c r="H361" s="169"/>
      <c r="I361" s="191"/>
      <c r="J361" s="191"/>
      <c r="K361" s="191"/>
      <c r="L361" s="191"/>
      <c r="M361" s="191"/>
      <c r="N361" s="191"/>
    </row>
    <row r="362" spans="1:14" outlineLevel="1" x14ac:dyDescent="0.25">
      <c r="A362" s="172" t="s">
        <v>563</v>
      </c>
      <c r="B362" s="209" t="s">
        <v>531</v>
      </c>
      <c r="H362" s="169"/>
      <c r="I362" s="191"/>
      <c r="J362" s="191"/>
      <c r="K362" s="191"/>
      <c r="L362" s="191"/>
      <c r="M362" s="191"/>
      <c r="N362" s="191"/>
    </row>
    <row r="363" spans="1:14" outlineLevel="1" x14ac:dyDescent="0.25">
      <c r="A363" s="172" t="s">
        <v>564</v>
      </c>
      <c r="B363" s="209" t="s">
        <v>531</v>
      </c>
      <c r="H363" s="169"/>
      <c r="I363" s="191"/>
      <c r="J363" s="191"/>
      <c r="K363" s="191"/>
      <c r="L363" s="191"/>
      <c r="M363" s="191"/>
      <c r="N363" s="191"/>
    </row>
    <row r="364" spans="1:14" outlineLevel="1" x14ac:dyDescent="0.25">
      <c r="A364" s="172" t="s">
        <v>565</v>
      </c>
      <c r="B364" s="209" t="s">
        <v>531</v>
      </c>
      <c r="H364" s="169"/>
      <c r="I364" s="191"/>
      <c r="J364" s="191"/>
      <c r="K364" s="191"/>
      <c r="L364" s="191"/>
      <c r="M364" s="191"/>
      <c r="N364" s="191"/>
    </row>
    <row r="365" spans="1:14" outlineLevel="1" x14ac:dyDescent="0.25">
      <c r="A365" s="172" t="s">
        <v>566</v>
      </c>
      <c r="B365" s="209" t="s">
        <v>531</v>
      </c>
      <c r="H365" s="169"/>
      <c r="I365" s="191"/>
      <c r="J365" s="191"/>
      <c r="K365" s="191"/>
      <c r="L365" s="191"/>
      <c r="M365" s="191"/>
      <c r="N365" s="191"/>
    </row>
    <row r="366" spans="1:14" x14ac:dyDescent="0.25">
      <c r="H366" s="169"/>
      <c r="I366" s="191"/>
      <c r="J366" s="191"/>
      <c r="K366" s="191"/>
      <c r="L366" s="191"/>
      <c r="M366" s="191"/>
      <c r="N366" s="191"/>
    </row>
    <row r="367" spans="1:14" x14ac:dyDescent="0.25">
      <c r="H367" s="169"/>
      <c r="I367" s="191"/>
      <c r="J367" s="191"/>
      <c r="K367" s="191"/>
      <c r="L367" s="191"/>
      <c r="M367" s="191"/>
      <c r="N367" s="191"/>
    </row>
    <row r="368" spans="1:14" x14ac:dyDescent="0.25">
      <c r="H368" s="169"/>
      <c r="I368" s="191"/>
      <c r="J368" s="191"/>
      <c r="K368" s="191"/>
      <c r="L368" s="191"/>
      <c r="M368" s="191"/>
      <c r="N368" s="191"/>
    </row>
    <row r="369" spans="1:14" x14ac:dyDescent="0.25">
      <c r="A369" s="191"/>
      <c r="B369" s="191"/>
      <c r="C369" s="191"/>
      <c r="D369" s="191"/>
      <c r="E369" s="191"/>
      <c r="F369" s="191"/>
      <c r="G369" s="191"/>
      <c r="H369" s="169"/>
      <c r="I369" s="191"/>
      <c r="J369" s="191"/>
      <c r="K369" s="191"/>
      <c r="L369" s="191"/>
      <c r="M369" s="191"/>
      <c r="N369" s="191"/>
    </row>
    <row r="370" spans="1:14" x14ac:dyDescent="0.25">
      <c r="A370" s="191"/>
      <c r="B370" s="191"/>
      <c r="C370" s="191"/>
      <c r="D370" s="191"/>
      <c r="E370" s="191"/>
      <c r="F370" s="191"/>
      <c r="G370" s="191"/>
      <c r="H370" s="169"/>
      <c r="I370" s="191"/>
      <c r="J370" s="191"/>
      <c r="K370" s="191"/>
      <c r="L370" s="191"/>
      <c r="M370" s="191"/>
      <c r="N370" s="191"/>
    </row>
    <row r="371" spans="1:14" x14ac:dyDescent="0.25">
      <c r="A371" s="191"/>
      <c r="B371" s="191"/>
      <c r="C371" s="191"/>
      <c r="D371" s="191"/>
      <c r="E371" s="191"/>
      <c r="F371" s="191"/>
      <c r="G371" s="191"/>
      <c r="H371" s="169"/>
      <c r="I371" s="191"/>
      <c r="J371" s="191"/>
      <c r="K371" s="191"/>
      <c r="L371" s="191"/>
      <c r="M371" s="191"/>
      <c r="N371" s="191"/>
    </row>
    <row r="372" spans="1:14" x14ac:dyDescent="0.25">
      <c r="A372" s="191"/>
      <c r="B372" s="191"/>
      <c r="C372" s="191"/>
      <c r="D372" s="191"/>
      <c r="E372" s="191"/>
      <c r="F372" s="191"/>
      <c r="G372" s="191"/>
      <c r="H372" s="169"/>
      <c r="I372" s="191"/>
      <c r="J372" s="191"/>
      <c r="K372" s="191"/>
      <c r="L372" s="191"/>
      <c r="M372" s="191"/>
      <c r="N372" s="191"/>
    </row>
    <row r="373" spans="1:14" x14ac:dyDescent="0.25">
      <c r="A373" s="191"/>
      <c r="B373" s="191"/>
      <c r="C373" s="191"/>
      <c r="D373" s="191"/>
      <c r="E373" s="191"/>
      <c r="F373" s="191"/>
      <c r="G373" s="191"/>
      <c r="H373" s="169"/>
      <c r="I373" s="191"/>
      <c r="J373" s="191"/>
      <c r="K373" s="191"/>
      <c r="L373" s="191"/>
      <c r="M373" s="191"/>
      <c r="N373" s="191"/>
    </row>
    <row r="374" spans="1:14" x14ac:dyDescent="0.25">
      <c r="A374" s="191"/>
      <c r="B374" s="191"/>
      <c r="C374" s="191"/>
      <c r="D374" s="191"/>
      <c r="E374" s="191"/>
      <c r="F374" s="191"/>
      <c r="G374" s="191"/>
      <c r="H374" s="169"/>
      <c r="I374" s="191"/>
      <c r="J374" s="191"/>
      <c r="K374" s="191"/>
      <c r="L374" s="191"/>
      <c r="M374" s="191"/>
      <c r="N374" s="191"/>
    </row>
    <row r="375" spans="1:14" x14ac:dyDescent="0.25">
      <c r="A375" s="191"/>
      <c r="B375" s="191"/>
      <c r="C375" s="191"/>
      <c r="D375" s="191"/>
      <c r="E375" s="191"/>
      <c r="F375" s="191"/>
      <c r="G375" s="191"/>
      <c r="H375" s="169"/>
      <c r="I375" s="191"/>
      <c r="J375" s="191"/>
      <c r="K375" s="191"/>
      <c r="L375" s="191"/>
      <c r="M375" s="191"/>
      <c r="N375" s="191"/>
    </row>
    <row r="376" spans="1:14" x14ac:dyDescent="0.25">
      <c r="A376" s="191"/>
      <c r="B376" s="191"/>
      <c r="C376" s="191"/>
      <c r="D376" s="191"/>
      <c r="E376" s="191"/>
      <c r="F376" s="191"/>
      <c r="G376" s="191"/>
      <c r="H376" s="169"/>
      <c r="I376" s="191"/>
      <c r="J376" s="191"/>
      <c r="K376" s="191"/>
      <c r="L376" s="191"/>
      <c r="M376" s="191"/>
      <c r="N376" s="191"/>
    </row>
    <row r="377" spans="1:14" x14ac:dyDescent="0.25">
      <c r="A377" s="191"/>
      <c r="B377" s="191"/>
      <c r="C377" s="191"/>
      <c r="D377" s="191"/>
      <c r="E377" s="191"/>
      <c r="F377" s="191"/>
      <c r="G377" s="191"/>
      <c r="H377" s="169"/>
      <c r="I377" s="191"/>
      <c r="J377" s="191"/>
      <c r="K377" s="191"/>
      <c r="L377" s="191"/>
      <c r="M377" s="191"/>
      <c r="N377" s="191"/>
    </row>
    <row r="378" spans="1:14" x14ac:dyDescent="0.25">
      <c r="A378" s="191"/>
      <c r="B378" s="191"/>
      <c r="C378" s="191"/>
      <c r="D378" s="191"/>
      <c r="E378" s="191"/>
      <c r="F378" s="191"/>
      <c r="G378" s="191"/>
      <c r="H378" s="169"/>
      <c r="I378" s="191"/>
      <c r="J378" s="191"/>
      <c r="K378" s="191"/>
      <c r="L378" s="191"/>
      <c r="M378" s="191"/>
      <c r="N378" s="191"/>
    </row>
    <row r="379" spans="1:14" x14ac:dyDescent="0.25">
      <c r="A379" s="191"/>
      <c r="B379" s="191"/>
      <c r="C379" s="191"/>
      <c r="D379" s="191"/>
      <c r="E379" s="191"/>
      <c r="F379" s="191"/>
      <c r="G379" s="191"/>
      <c r="H379" s="169"/>
      <c r="I379" s="191"/>
      <c r="J379" s="191"/>
      <c r="K379" s="191"/>
      <c r="L379" s="191"/>
      <c r="M379" s="191"/>
      <c r="N379" s="191"/>
    </row>
    <row r="380" spans="1:14" x14ac:dyDescent="0.25">
      <c r="A380" s="191"/>
      <c r="B380" s="191"/>
      <c r="C380" s="191"/>
      <c r="D380" s="191"/>
      <c r="E380" s="191"/>
      <c r="F380" s="191"/>
      <c r="G380" s="191"/>
      <c r="H380" s="169"/>
      <c r="I380" s="191"/>
      <c r="J380" s="191"/>
      <c r="K380" s="191"/>
      <c r="L380" s="191"/>
      <c r="M380" s="191"/>
      <c r="N380" s="191"/>
    </row>
    <row r="381" spans="1:14" x14ac:dyDescent="0.25">
      <c r="A381" s="191"/>
      <c r="B381" s="191"/>
      <c r="C381" s="191"/>
      <c r="D381" s="191"/>
      <c r="E381" s="191"/>
      <c r="F381" s="191"/>
      <c r="G381" s="191"/>
      <c r="H381" s="169"/>
      <c r="I381" s="191"/>
      <c r="J381" s="191"/>
      <c r="K381" s="191"/>
      <c r="L381" s="191"/>
      <c r="M381" s="191"/>
      <c r="N381" s="191"/>
    </row>
    <row r="382" spans="1:14" x14ac:dyDescent="0.25">
      <c r="A382" s="191"/>
      <c r="B382" s="191"/>
      <c r="C382" s="191"/>
      <c r="D382" s="191"/>
      <c r="E382" s="191"/>
      <c r="F382" s="191"/>
      <c r="G382" s="191"/>
      <c r="H382" s="169"/>
      <c r="I382" s="191"/>
      <c r="J382" s="191"/>
      <c r="K382" s="191"/>
      <c r="L382" s="191"/>
      <c r="M382" s="191"/>
      <c r="N382" s="191"/>
    </row>
    <row r="383" spans="1:14" x14ac:dyDescent="0.25">
      <c r="A383" s="191"/>
      <c r="B383" s="191"/>
      <c r="C383" s="191"/>
      <c r="D383" s="191"/>
      <c r="E383" s="191"/>
      <c r="F383" s="191"/>
      <c r="G383" s="191"/>
      <c r="H383" s="169"/>
      <c r="I383" s="191"/>
      <c r="J383" s="191"/>
      <c r="K383" s="191"/>
      <c r="L383" s="191"/>
      <c r="M383" s="191"/>
      <c r="N383" s="191"/>
    </row>
    <row r="384" spans="1:14" x14ac:dyDescent="0.25">
      <c r="A384" s="191"/>
      <c r="B384" s="191"/>
      <c r="C384" s="191"/>
      <c r="D384" s="191"/>
      <c r="E384" s="191"/>
      <c r="F384" s="191"/>
      <c r="G384" s="191"/>
      <c r="H384" s="169"/>
      <c r="I384" s="191"/>
      <c r="J384" s="191"/>
      <c r="K384" s="191"/>
      <c r="L384" s="191"/>
      <c r="M384" s="191"/>
      <c r="N384" s="191"/>
    </row>
    <row r="385" spans="1:14" x14ac:dyDescent="0.25">
      <c r="A385" s="191"/>
      <c r="B385" s="191"/>
      <c r="C385" s="191"/>
      <c r="D385" s="191"/>
      <c r="E385" s="191"/>
      <c r="F385" s="191"/>
      <c r="G385" s="191"/>
      <c r="H385" s="169"/>
      <c r="I385" s="191"/>
      <c r="J385" s="191"/>
      <c r="K385" s="191"/>
      <c r="L385" s="191"/>
      <c r="M385" s="191"/>
      <c r="N385" s="191"/>
    </row>
    <row r="386" spans="1:14" x14ac:dyDescent="0.25">
      <c r="A386" s="191"/>
      <c r="B386" s="191"/>
      <c r="C386" s="191"/>
      <c r="D386" s="191"/>
      <c r="E386" s="191"/>
      <c r="F386" s="191"/>
      <c r="G386" s="191"/>
      <c r="H386" s="169"/>
      <c r="I386" s="191"/>
      <c r="J386" s="191"/>
      <c r="K386" s="191"/>
      <c r="L386" s="191"/>
      <c r="M386" s="191"/>
      <c r="N386" s="191"/>
    </row>
    <row r="387" spans="1:14" x14ac:dyDescent="0.25">
      <c r="A387" s="191"/>
      <c r="B387" s="191"/>
      <c r="C387" s="191"/>
      <c r="D387" s="191"/>
      <c r="E387" s="191"/>
      <c r="F387" s="191"/>
      <c r="G387" s="191"/>
      <c r="H387" s="169"/>
      <c r="I387" s="191"/>
      <c r="J387" s="191"/>
      <c r="K387" s="191"/>
      <c r="L387" s="191"/>
      <c r="M387" s="191"/>
      <c r="N387" s="191"/>
    </row>
    <row r="388" spans="1:14" x14ac:dyDescent="0.25">
      <c r="A388" s="191"/>
      <c r="B388" s="191"/>
      <c r="C388" s="191"/>
      <c r="D388" s="191"/>
      <c r="E388" s="191"/>
      <c r="F388" s="191"/>
      <c r="G388" s="191"/>
      <c r="H388" s="169"/>
      <c r="I388" s="191"/>
      <c r="J388" s="191"/>
      <c r="K388" s="191"/>
      <c r="L388" s="191"/>
      <c r="M388" s="191"/>
      <c r="N388" s="191"/>
    </row>
    <row r="389" spans="1:14" x14ac:dyDescent="0.25">
      <c r="A389" s="191"/>
      <c r="B389" s="191"/>
      <c r="C389" s="191"/>
      <c r="D389" s="191"/>
      <c r="E389" s="191"/>
      <c r="F389" s="191"/>
      <c r="G389" s="191"/>
      <c r="H389" s="169"/>
      <c r="I389" s="191"/>
      <c r="J389" s="191"/>
      <c r="K389" s="191"/>
      <c r="L389" s="191"/>
      <c r="M389" s="191"/>
      <c r="N389" s="191"/>
    </row>
    <row r="390" spans="1:14" x14ac:dyDescent="0.25">
      <c r="A390" s="191"/>
      <c r="B390" s="191"/>
      <c r="C390" s="191"/>
      <c r="D390" s="191"/>
      <c r="E390" s="191"/>
      <c r="F390" s="191"/>
      <c r="G390" s="191"/>
      <c r="H390" s="169"/>
      <c r="I390" s="191"/>
      <c r="J390" s="191"/>
      <c r="K390" s="191"/>
      <c r="L390" s="191"/>
      <c r="M390" s="191"/>
      <c r="N390" s="191"/>
    </row>
    <row r="391" spans="1:14" x14ac:dyDescent="0.25">
      <c r="A391" s="191"/>
      <c r="B391" s="191"/>
      <c r="C391" s="191"/>
      <c r="D391" s="191"/>
      <c r="E391" s="191"/>
      <c r="F391" s="191"/>
      <c r="G391" s="191"/>
      <c r="H391" s="169"/>
      <c r="I391" s="191"/>
      <c r="J391" s="191"/>
      <c r="K391" s="191"/>
      <c r="L391" s="191"/>
      <c r="M391" s="191"/>
      <c r="N391" s="191"/>
    </row>
    <row r="392" spans="1:14" x14ac:dyDescent="0.25">
      <c r="A392" s="191"/>
      <c r="B392" s="191"/>
      <c r="C392" s="191"/>
      <c r="D392" s="191"/>
      <c r="E392" s="191"/>
      <c r="F392" s="191"/>
      <c r="G392" s="191"/>
      <c r="H392" s="169"/>
      <c r="I392" s="191"/>
      <c r="J392" s="191"/>
      <c r="K392" s="191"/>
      <c r="L392" s="191"/>
      <c r="M392" s="191"/>
      <c r="N392" s="191"/>
    </row>
    <row r="393" spans="1:14" x14ac:dyDescent="0.25">
      <c r="A393" s="191"/>
      <c r="B393" s="191"/>
      <c r="C393" s="191"/>
      <c r="D393" s="191"/>
      <c r="E393" s="191"/>
      <c r="F393" s="191"/>
      <c r="G393" s="191"/>
      <c r="H393" s="169"/>
      <c r="I393" s="191"/>
      <c r="J393" s="191"/>
      <c r="K393" s="191"/>
      <c r="L393" s="191"/>
      <c r="M393" s="191"/>
      <c r="N393" s="191"/>
    </row>
    <row r="394" spans="1:14" x14ac:dyDescent="0.25">
      <c r="A394" s="191"/>
      <c r="B394" s="191"/>
      <c r="C394" s="191"/>
      <c r="D394" s="191"/>
      <c r="E394" s="191"/>
      <c r="F394" s="191"/>
      <c r="G394" s="191"/>
      <c r="H394" s="169"/>
      <c r="I394" s="191"/>
      <c r="J394" s="191"/>
      <c r="K394" s="191"/>
      <c r="L394" s="191"/>
      <c r="M394" s="191"/>
      <c r="N394" s="191"/>
    </row>
    <row r="395" spans="1:14" x14ac:dyDescent="0.25">
      <c r="A395" s="191"/>
      <c r="B395" s="191"/>
      <c r="C395" s="191"/>
      <c r="D395" s="191"/>
      <c r="E395" s="191"/>
      <c r="F395" s="191"/>
      <c r="G395" s="191"/>
      <c r="H395" s="169"/>
      <c r="I395" s="191"/>
      <c r="J395" s="191"/>
      <c r="K395" s="191"/>
      <c r="L395" s="191"/>
      <c r="M395" s="191"/>
      <c r="N395" s="191"/>
    </row>
    <row r="396" spans="1:14" x14ac:dyDescent="0.25">
      <c r="A396" s="191"/>
      <c r="B396" s="191"/>
      <c r="C396" s="191"/>
      <c r="D396" s="191"/>
      <c r="E396" s="191"/>
      <c r="F396" s="191"/>
      <c r="G396" s="191"/>
      <c r="H396" s="169"/>
      <c r="I396" s="191"/>
      <c r="J396" s="191"/>
      <c r="K396" s="191"/>
      <c r="L396" s="191"/>
      <c r="M396" s="191"/>
      <c r="N396" s="191"/>
    </row>
    <row r="397" spans="1:14" x14ac:dyDescent="0.25">
      <c r="A397" s="191"/>
      <c r="B397" s="191"/>
      <c r="C397" s="191"/>
      <c r="D397" s="191"/>
      <c r="E397" s="191"/>
      <c r="F397" s="191"/>
      <c r="G397" s="191"/>
      <c r="H397" s="169"/>
      <c r="I397" s="191"/>
      <c r="J397" s="191"/>
      <c r="K397" s="191"/>
      <c r="L397" s="191"/>
      <c r="M397" s="191"/>
      <c r="N397" s="191"/>
    </row>
    <row r="398" spans="1:14" x14ac:dyDescent="0.25">
      <c r="A398" s="191"/>
      <c r="B398" s="191"/>
      <c r="C398" s="191"/>
      <c r="D398" s="191"/>
      <c r="E398" s="191"/>
      <c r="F398" s="191"/>
      <c r="G398" s="191"/>
      <c r="H398" s="169"/>
      <c r="I398" s="191"/>
      <c r="J398" s="191"/>
      <c r="K398" s="191"/>
      <c r="L398" s="191"/>
      <c r="M398" s="191"/>
      <c r="N398" s="191"/>
    </row>
    <row r="399" spans="1:14" x14ac:dyDescent="0.25">
      <c r="A399" s="191"/>
      <c r="B399" s="191"/>
      <c r="C399" s="191"/>
      <c r="D399" s="191"/>
      <c r="E399" s="191"/>
      <c r="F399" s="191"/>
      <c r="G399" s="191"/>
      <c r="H399" s="169"/>
      <c r="I399" s="191"/>
      <c r="J399" s="191"/>
      <c r="K399" s="191"/>
      <c r="L399" s="191"/>
      <c r="M399" s="191"/>
      <c r="N399" s="191"/>
    </row>
    <row r="400" spans="1:14" x14ac:dyDescent="0.25">
      <c r="A400" s="191"/>
      <c r="B400" s="191"/>
      <c r="C400" s="191"/>
      <c r="D400" s="191"/>
      <c r="E400" s="191"/>
      <c r="F400" s="191"/>
      <c r="G400" s="191"/>
      <c r="H400" s="169"/>
      <c r="I400" s="191"/>
      <c r="J400" s="191"/>
      <c r="K400" s="191"/>
      <c r="L400" s="191"/>
      <c r="M400" s="191"/>
      <c r="N400" s="191"/>
    </row>
    <row r="401" spans="1:14" x14ac:dyDescent="0.25">
      <c r="A401" s="191"/>
      <c r="B401" s="191"/>
      <c r="C401" s="191"/>
      <c r="D401" s="191"/>
      <c r="E401" s="191"/>
      <c r="F401" s="191"/>
      <c r="G401" s="191"/>
      <c r="H401" s="169"/>
      <c r="I401" s="191"/>
      <c r="J401" s="191"/>
      <c r="K401" s="191"/>
      <c r="L401" s="191"/>
      <c r="M401" s="191"/>
      <c r="N401" s="191"/>
    </row>
    <row r="402" spans="1:14" x14ac:dyDescent="0.25">
      <c r="A402" s="191"/>
      <c r="B402" s="191"/>
      <c r="C402" s="191"/>
      <c r="D402" s="191"/>
      <c r="E402" s="191"/>
      <c r="F402" s="191"/>
      <c r="G402" s="191"/>
      <c r="H402" s="169"/>
      <c r="I402" s="191"/>
      <c r="J402" s="191"/>
      <c r="K402" s="191"/>
      <c r="L402" s="191"/>
      <c r="M402" s="191"/>
      <c r="N402" s="191"/>
    </row>
    <row r="403" spans="1:14" x14ac:dyDescent="0.25">
      <c r="A403" s="191"/>
      <c r="B403" s="191"/>
      <c r="C403" s="191"/>
      <c r="D403" s="191"/>
      <c r="E403" s="191"/>
      <c r="F403" s="191"/>
      <c r="G403" s="191"/>
      <c r="H403" s="169"/>
      <c r="I403" s="191"/>
      <c r="J403" s="191"/>
      <c r="K403" s="191"/>
      <c r="L403" s="191"/>
      <c r="M403" s="191"/>
      <c r="N403" s="191"/>
    </row>
    <row r="404" spans="1:14" x14ac:dyDescent="0.25">
      <c r="A404" s="191"/>
      <c r="B404" s="191"/>
      <c r="C404" s="191"/>
      <c r="D404" s="191"/>
      <c r="E404" s="191"/>
      <c r="F404" s="191"/>
      <c r="G404" s="191"/>
      <c r="H404" s="169"/>
      <c r="I404" s="191"/>
      <c r="J404" s="191"/>
      <c r="K404" s="191"/>
      <c r="L404" s="191"/>
      <c r="M404" s="191"/>
      <c r="N404" s="191"/>
    </row>
    <row r="405" spans="1:14" x14ac:dyDescent="0.25">
      <c r="A405" s="191"/>
      <c r="B405" s="191"/>
      <c r="C405" s="191"/>
      <c r="D405" s="191"/>
      <c r="E405" s="191"/>
      <c r="F405" s="191"/>
      <c r="G405" s="191"/>
      <c r="H405" s="169"/>
      <c r="I405" s="191"/>
      <c r="J405" s="191"/>
      <c r="K405" s="191"/>
      <c r="L405" s="191"/>
      <c r="M405" s="191"/>
      <c r="N405" s="191"/>
    </row>
    <row r="406" spans="1:14" x14ac:dyDescent="0.25">
      <c r="A406" s="191"/>
      <c r="B406" s="191"/>
      <c r="C406" s="191"/>
      <c r="D406" s="191"/>
      <c r="E406" s="191"/>
      <c r="F406" s="191"/>
      <c r="G406" s="191"/>
      <c r="H406" s="169"/>
      <c r="I406" s="191"/>
      <c r="J406" s="191"/>
      <c r="K406" s="191"/>
      <c r="L406" s="191"/>
      <c r="M406" s="191"/>
      <c r="N406" s="191"/>
    </row>
    <row r="407" spans="1:14" x14ac:dyDescent="0.25">
      <c r="A407" s="191"/>
      <c r="B407" s="191"/>
      <c r="C407" s="191"/>
      <c r="D407" s="191"/>
      <c r="E407" s="191"/>
      <c r="F407" s="191"/>
      <c r="G407" s="191"/>
      <c r="H407" s="169"/>
      <c r="I407" s="191"/>
      <c r="J407" s="191"/>
      <c r="K407" s="191"/>
      <c r="L407" s="191"/>
      <c r="M407" s="191"/>
      <c r="N407" s="191"/>
    </row>
    <row r="408" spans="1:14" x14ac:dyDescent="0.25">
      <c r="A408" s="191"/>
      <c r="B408" s="191"/>
      <c r="C408" s="191"/>
      <c r="D408" s="191"/>
      <c r="E408" s="191"/>
      <c r="F408" s="191"/>
      <c r="G408" s="191"/>
      <c r="H408" s="169"/>
      <c r="I408" s="191"/>
      <c r="J408" s="191"/>
      <c r="K408" s="191"/>
      <c r="L408" s="191"/>
      <c r="M408" s="191"/>
      <c r="N408" s="191"/>
    </row>
    <row r="409" spans="1:14" x14ac:dyDescent="0.25">
      <c r="A409" s="191"/>
      <c r="B409" s="191"/>
      <c r="C409" s="191"/>
      <c r="D409" s="191"/>
      <c r="E409" s="191"/>
      <c r="F409" s="191"/>
      <c r="G409" s="191"/>
      <c r="H409" s="169"/>
      <c r="I409" s="191"/>
      <c r="J409" s="191"/>
      <c r="K409" s="191"/>
      <c r="L409" s="191"/>
      <c r="M409" s="191"/>
      <c r="N409" s="191"/>
    </row>
    <row r="410" spans="1:14" x14ac:dyDescent="0.25">
      <c r="A410" s="191"/>
      <c r="B410" s="191"/>
      <c r="C410" s="191"/>
      <c r="D410" s="191"/>
      <c r="E410" s="191"/>
      <c r="F410" s="191"/>
      <c r="G410" s="191"/>
      <c r="H410" s="169"/>
      <c r="I410" s="191"/>
      <c r="J410" s="191"/>
      <c r="K410" s="191"/>
      <c r="L410" s="191"/>
      <c r="M410" s="191"/>
      <c r="N410" s="191"/>
    </row>
    <row r="411" spans="1:14" x14ac:dyDescent="0.25">
      <c r="A411" s="191"/>
      <c r="B411" s="191"/>
      <c r="C411" s="191"/>
      <c r="D411" s="191"/>
      <c r="E411" s="191"/>
      <c r="F411" s="191"/>
      <c r="G411" s="191"/>
      <c r="H411" s="169"/>
      <c r="I411" s="191"/>
      <c r="J411" s="191"/>
      <c r="K411" s="191"/>
      <c r="L411" s="191"/>
      <c r="M411" s="191"/>
      <c r="N411" s="191"/>
    </row>
    <row r="412" spans="1:14" x14ac:dyDescent="0.25">
      <c r="A412" s="191"/>
      <c r="B412" s="191"/>
      <c r="C412" s="191"/>
      <c r="D412" s="191"/>
      <c r="E412" s="191"/>
      <c r="F412" s="191"/>
      <c r="G412" s="191"/>
      <c r="H412" s="169"/>
      <c r="I412" s="191"/>
      <c r="J412" s="191"/>
      <c r="K412" s="191"/>
      <c r="L412" s="191"/>
      <c r="M412" s="191"/>
      <c r="N412" s="191"/>
    </row>
    <row r="413" spans="1:14" x14ac:dyDescent="0.25">
      <c r="A413" s="191"/>
      <c r="B413" s="191"/>
      <c r="C413" s="191"/>
      <c r="D413" s="191"/>
      <c r="E413" s="191"/>
      <c r="F413" s="191"/>
      <c r="G413" s="191"/>
      <c r="H413" s="169"/>
      <c r="I413" s="191"/>
      <c r="J413" s="191"/>
      <c r="K413" s="191"/>
      <c r="L413" s="191"/>
      <c r="M413" s="191"/>
      <c r="N413" s="191"/>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16" sqref="D16"/>
    </sheetView>
  </sheetViews>
  <sheetFormatPr baseColWidth="10" defaultColWidth="8.85546875" defaultRowHeight="15" outlineLevelRow="1" x14ac:dyDescent="0.25"/>
  <cols>
    <col min="1" max="1" width="13.85546875" style="248" customWidth="1"/>
    <col min="2" max="2" width="60.85546875" style="248" customWidth="1"/>
    <col min="3" max="3" width="41" style="248" customWidth="1"/>
    <col min="4" max="4" width="40.85546875" style="248" customWidth="1"/>
    <col min="5" max="5" width="6.7109375" style="248" customWidth="1"/>
    <col min="6" max="6" width="41.5703125" style="248" customWidth="1"/>
    <col min="7" max="7" width="41.5703125" style="242" customWidth="1"/>
    <col min="8" max="16384" width="8.85546875" style="244"/>
  </cols>
  <sheetData>
    <row r="1" spans="1:7" ht="31.5" x14ac:dyDescent="0.25">
      <c r="A1" s="241" t="s">
        <v>568</v>
      </c>
      <c r="B1" s="241"/>
      <c r="C1" s="242"/>
      <c r="D1" s="242"/>
      <c r="E1" s="242"/>
      <c r="F1" s="243" t="s">
        <v>1599</v>
      </c>
    </row>
    <row r="2" spans="1:7" ht="15.75" thickBot="1" x14ac:dyDescent="0.3">
      <c r="A2" s="242"/>
      <c r="B2" s="242"/>
      <c r="C2" s="242"/>
      <c r="D2" s="242"/>
      <c r="E2" s="242"/>
      <c r="F2" s="242"/>
    </row>
    <row r="3" spans="1:7" ht="19.5" thickBot="1" x14ac:dyDescent="0.3">
      <c r="A3" s="245"/>
      <c r="B3" s="246" t="s">
        <v>99</v>
      </c>
      <c r="C3" s="247" t="s">
        <v>100</v>
      </c>
      <c r="D3" s="245"/>
      <c r="E3" s="245"/>
      <c r="F3" s="242"/>
      <c r="G3" s="245"/>
    </row>
    <row r="4" spans="1:7" ht="15.75" thickBot="1" x14ac:dyDescent="0.3"/>
    <row r="5" spans="1:7" ht="18.75" x14ac:dyDescent="0.25">
      <c r="A5" s="249"/>
      <c r="B5" s="250" t="s">
        <v>569</v>
      </c>
      <c r="C5" s="249"/>
      <c r="E5" s="251"/>
      <c r="F5" s="251"/>
    </row>
    <row r="6" spans="1:7" x14ac:dyDescent="0.25">
      <c r="B6" s="252" t="s">
        <v>570</v>
      </c>
    </row>
    <row r="7" spans="1:7" x14ac:dyDescent="0.25">
      <c r="B7" s="253" t="s">
        <v>571</v>
      </c>
    </row>
    <row r="8" spans="1:7" ht="15.75" thickBot="1" x14ac:dyDescent="0.3">
      <c r="B8" s="254" t="s">
        <v>572</v>
      </c>
    </row>
    <row r="9" spans="1:7" x14ac:dyDescent="0.25">
      <c r="B9" s="255"/>
    </row>
    <row r="10" spans="1:7" ht="37.5" x14ac:dyDescent="0.25">
      <c r="A10" s="256" t="s">
        <v>109</v>
      </c>
      <c r="B10" s="256" t="s">
        <v>570</v>
      </c>
      <c r="C10" s="257"/>
      <c r="D10" s="257"/>
      <c r="E10" s="257"/>
      <c r="F10" s="257"/>
      <c r="G10" s="258"/>
    </row>
    <row r="11" spans="1:7" ht="15" customHeight="1" x14ac:dyDescent="0.25">
      <c r="A11" s="259"/>
      <c r="B11" s="260" t="s">
        <v>573</v>
      </c>
      <c r="C11" s="259" t="s">
        <v>146</v>
      </c>
      <c r="D11" s="259"/>
      <c r="E11" s="259"/>
      <c r="F11" s="261" t="s">
        <v>574</v>
      </c>
      <c r="G11" s="261"/>
    </row>
    <row r="12" spans="1:7" x14ac:dyDescent="0.25">
      <c r="A12" s="248" t="s">
        <v>575</v>
      </c>
      <c r="B12" s="248" t="s">
        <v>29</v>
      </c>
      <c r="C12" s="225">
        <v>23209.713</v>
      </c>
      <c r="F12" s="205">
        <f>IF($C$15=0,"",IF(C12="[for completion]","",C12/$C$15))</f>
        <v>0.82899757951858466</v>
      </c>
    </row>
    <row r="13" spans="1:7" x14ac:dyDescent="0.25">
      <c r="A13" s="248" t="s">
        <v>576</v>
      </c>
      <c r="B13" s="248" t="s">
        <v>30</v>
      </c>
      <c r="C13" s="225">
        <v>4787.6099999999997</v>
      </c>
      <c r="F13" s="205">
        <f>IF($C$15=0,"",IF(C13="[for completion]","",C13/$C$15))</f>
        <v>0.17100242048141531</v>
      </c>
    </row>
    <row r="14" spans="1:7" x14ac:dyDescent="0.25">
      <c r="A14" s="248" t="s">
        <v>577</v>
      </c>
      <c r="B14" s="248" t="s">
        <v>308</v>
      </c>
      <c r="C14" s="225">
        <v>0</v>
      </c>
      <c r="F14" s="205">
        <f>IF($C$15=0,"",IF(C14="[for completion]","",C14/$C$15))</f>
        <v>0</v>
      </c>
    </row>
    <row r="15" spans="1:7" x14ac:dyDescent="0.25">
      <c r="A15" s="248" t="s">
        <v>578</v>
      </c>
      <c r="B15" s="262" t="s">
        <v>185</v>
      </c>
      <c r="C15" s="225">
        <f>SUM(C12:C14)</f>
        <v>27997.323</v>
      </c>
      <c r="F15" s="263">
        <f>SUM(F12:F14)</f>
        <v>1</v>
      </c>
    </row>
    <row r="16" spans="1:7" outlineLevel="1" x14ac:dyDescent="0.25">
      <c r="A16" s="248" t="s">
        <v>579</v>
      </c>
      <c r="B16" s="264" t="s">
        <v>580</v>
      </c>
      <c r="C16" s="225">
        <v>4890.5339999999997</v>
      </c>
      <c r="F16" s="205">
        <f t="shared" ref="F16:F26" si="0">IF($C$15=0,"",IF(C16="[for completion]","",C16/$C$15))</f>
        <v>0.17467862909607462</v>
      </c>
    </row>
    <row r="17" spans="1:7" outlineLevel="1" x14ac:dyDescent="0.25">
      <c r="A17" s="248" t="s">
        <v>581</v>
      </c>
      <c r="B17" s="264" t="s">
        <v>582</v>
      </c>
      <c r="C17" s="225"/>
      <c r="F17" s="205">
        <f t="shared" si="0"/>
        <v>0</v>
      </c>
    </row>
    <row r="18" spans="1:7" outlineLevel="1" x14ac:dyDescent="0.25">
      <c r="A18" s="248" t="s">
        <v>583</v>
      </c>
      <c r="B18" s="264" t="s">
        <v>187</v>
      </c>
      <c r="C18" s="225"/>
      <c r="F18" s="205">
        <f t="shared" si="0"/>
        <v>0</v>
      </c>
    </row>
    <row r="19" spans="1:7" outlineLevel="1" x14ac:dyDescent="0.25">
      <c r="A19" s="248" t="s">
        <v>584</v>
      </c>
      <c r="B19" s="264" t="s">
        <v>187</v>
      </c>
      <c r="C19" s="225"/>
      <c r="F19" s="205">
        <f t="shared" si="0"/>
        <v>0</v>
      </c>
    </row>
    <row r="20" spans="1:7" outlineLevel="1" x14ac:dyDescent="0.25">
      <c r="A20" s="248" t="s">
        <v>585</v>
      </c>
      <c r="B20" s="264" t="s">
        <v>187</v>
      </c>
      <c r="C20" s="225"/>
      <c r="F20" s="205">
        <f t="shared" si="0"/>
        <v>0</v>
      </c>
    </row>
    <row r="21" spans="1:7" outlineLevel="1" x14ac:dyDescent="0.25">
      <c r="A21" s="248" t="s">
        <v>586</v>
      </c>
      <c r="B21" s="264" t="s">
        <v>187</v>
      </c>
      <c r="C21" s="225"/>
      <c r="F21" s="205">
        <f t="shared" si="0"/>
        <v>0</v>
      </c>
    </row>
    <row r="22" spans="1:7" outlineLevel="1" x14ac:dyDescent="0.25">
      <c r="A22" s="248" t="s">
        <v>587</v>
      </c>
      <c r="B22" s="264" t="s">
        <v>187</v>
      </c>
      <c r="C22" s="225"/>
      <c r="F22" s="205">
        <f t="shared" si="0"/>
        <v>0</v>
      </c>
    </row>
    <row r="23" spans="1:7" outlineLevel="1" x14ac:dyDescent="0.25">
      <c r="A23" s="248" t="s">
        <v>588</v>
      </c>
      <c r="B23" s="264" t="s">
        <v>187</v>
      </c>
      <c r="C23" s="225"/>
      <c r="F23" s="205">
        <f t="shared" si="0"/>
        <v>0</v>
      </c>
    </row>
    <row r="24" spans="1:7" outlineLevel="1" x14ac:dyDescent="0.25">
      <c r="A24" s="248" t="s">
        <v>589</v>
      </c>
      <c r="B24" s="264" t="s">
        <v>187</v>
      </c>
      <c r="C24" s="225"/>
      <c r="F24" s="205">
        <f t="shared" si="0"/>
        <v>0</v>
      </c>
    </row>
    <row r="25" spans="1:7" outlineLevel="1" x14ac:dyDescent="0.25">
      <c r="A25" s="248" t="s">
        <v>590</v>
      </c>
      <c r="B25" s="264" t="s">
        <v>187</v>
      </c>
      <c r="C25" s="225"/>
      <c r="F25" s="205">
        <f t="shared" si="0"/>
        <v>0</v>
      </c>
    </row>
    <row r="26" spans="1:7" outlineLevel="1" x14ac:dyDescent="0.25">
      <c r="A26" s="248" t="s">
        <v>591</v>
      </c>
      <c r="B26" s="264" t="s">
        <v>187</v>
      </c>
      <c r="C26" s="265"/>
      <c r="D26" s="244"/>
      <c r="E26" s="244"/>
      <c r="F26" s="205">
        <f t="shared" si="0"/>
        <v>0</v>
      </c>
    </row>
    <row r="27" spans="1:7" ht="15" customHeight="1" x14ac:dyDescent="0.25">
      <c r="A27" s="259"/>
      <c r="B27" s="260" t="s">
        <v>592</v>
      </c>
      <c r="C27" s="259" t="s">
        <v>593</v>
      </c>
      <c r="D27" s="259" t="s">
        <v>594</v>
      </c>
      <c r="E27" s="266"/>
      <c r="F27" s="259" t="s">
        <v>595</v>
      </c>
      <c r="G27" s="261"/>
    </row>
    <row r="28" spans="1:7" x14ac:dyDescent="0.25">
      <c r="A28" s="248" t="s">
        <v>596</v>
      </c>
      <c r="B28" s="248" t="s">
        <v>597</v>
      </c>
      <c r="C28" s="248">
        <v>183141</v>
      </c>
      <c r="D28" s="248">
        <v>2961</v>
      </c>
      <c r="F28" s="248">
        <v>186102</v>
      </c>
    </row>
    <row r="29" spans="1:7" outlineLevel="1" x14ac:dyDescent="0.25">
      <c r="A29" s="248" t="s">
        <v>598</v>
      </c>
      <c r="B29" s="267" t="s">
        <v>599</v>
      </c>
      <c r="C29" s="248">
        <v>161237</v>
      </c>
      <c r="D29" s="248">
        <v>1877</v>
      </c>
    </row>
    <row r="30" spans="1:7" outlineLevel="1" x14ac:dyDescent="0.25">
      <c r="A30" s="248" t="s">
        <v>600</v>
      </c>
      <c r="B30" s="267" t="s">
        <v>601</v>
      </c>
    </row>
    <row r="31" spans="1:7" outlineLevel="1" x14ac:dyDescent="0.25">
      <c r="A31" s="248" t="s">
        <v>602</v>
      </c>
      <c r="B31" s="267"/>
    </row>
    <row r="32" spans="1:7" outlineLevel="1" x14ac:dyDescent="0.25">
      <c r="A32" s="248" t="s">
        <v>603</v>
      </c>
      <c r="B32" s="267"/>
    </row>
    <row r="33" spans="1:7" outlineLevel="1" x14ac:dyDescent="0.25">
      <c r="A33" s="248" t="s">
        <v>604</v>
      </c>
      <c r="B33" s="267"/>
    </row>
    <row r="34" spans="1:7" outlineLevel="1" x14ac:dyDescent="0.25">
      <c r="A34" s="248" t="s">
        <v>605</v>
      </c>
      <c r="B34" s="267"/>
    </row>
    <row r="35" spans="1:7" ht="15" customHeight="1" x14ac:dyDescent="0.25">
      <c r="A35" s="259"/>
      <c r="B35" s="260" t="s">
        <v>606</v>
      </c>
      <c r="C35" s="259" t="s">
        <v>607</v>
      </c>
      <c r="D35" s="259" t="s">
        <v>608</v>
      </c>
      <c r="E35" s="266"/>
      <c r="F35" s="261" t="s">
        <v>574</v>
      </c>
      <c r="G35" s="261"/>
    </row>
    <row r="36" spans="1:7" x14ac:dyDescent="0.25">
      <c r="A36" s="248" t="s">
        <v>609</v>
      </c>
      <c r="B36" s="248" t="s">
        <v>610</v>
      </c>
      <c r="C36" s="263" t="s">
        <v>256</v>
      </c>
      <c r="D36" s="263" t="s">
        <v>256</v>
      </c>
      <c r="E36" s="268"/>
      <c r="F36" s="263">
        <v>2.6136387015218029E-2</v>
      </c>
    </row>
    <row r="37" spans="1:7" outlineLevel="1" x14ac:dyDescent="0.25">
      <c r="A37" s="248" t="s">
        <v>611</v>
      </c>
      <c r="C37" s="263"/>
      <c r="D37" s="263"/>
      <c r="E37" s="268"/>
      <c r="F37" s="263"/>
    </row>
    <row r="38" spans="1:7" outlineLevel="1" x14ac:dyDescent="0.25">
      <c r="A38" s="248" t="s">
        <v>612</v>
      </c>
      <c r="C38" s="263"/>
      <c r="D38" s="263"/>
      <c r="E38" s="268"/>
      <c r="F38" s="263"/>
    </row>
    <row r="39" spans="1:7" outlineLevel="1" x14ac:dyDescent="0.25">
      <c r="A39" s="248" t="s">
        <v>613</v>
      </c>
      <c r="C39" s="263"/>
      <c r="D39" s="263"/>
      <c r="E39" s="268"/>
      <c r="F39" s="263"/>
    </row>
    <row r="40" spans="1:7" outlineLevel="1" x14ac:dyDescent="0.25">
      <c r="A40" s="248" t="s">
        <v>614</v>
      </c>
      <c r="C40" s="263"/>
      <c r="D40" s="263"/>
      <c r="E40" s="268"/>
      <c r="F40" s="263"/>
    </row>
    <row r="41" spans="1:7" outlineLevel="1" x14ac:dyDescent="0.25">
      <c r="A41" s="248" t="s">
        <v>615</v>
      </c>
      <c r="C41" s="263"/>
      <c r="D41" s="263"/>
      <c r="E41" s="268"/>
      <c r="F41" s="263"/>
    </row>
    <row r="42" spans="1:7" outlineLevel="1" x14ac:dyDescent="0.25">
      <c r="A42" s="248" t="s">
        <v>616</v>
      </c>
      <c r="C42" s="263"/>
      <c r="D42" s="263"/>
      <c r="E42" s="268"/>
      <c r="F42" s="263"/>
    </row>
    <row r="43" spans="1:7" ht="15" customHeight="1" x14ac:dyDescent="0.25">
      <c r="A43" s="259"/>
      <c r="B43" s="260" t="s">
        <v>617</v>
      </c>
      <c r="C43" s="259" t="s">
        <v>607</v>
      </c>
      <c r="D43" s="259" t="s">
        <v>608</v>
      </c>
      <c r="E43" s="266"/>
      <c r="F43" s="261" t="s">
        <v>574</v>
      </c>
      <c r="G43" s="261"/>
    </row>
    <row r="44" spans="1:7" x14ac:dyDescent="0.25">
      <c r="A44" s="248" t="s">
        <v>618</v>
      </c>
      <c r="B44" s="269" t="s">
        <v>619</v>
      </c>
      <c r="C44" s="270">
        <f>SUM(C45:C72)</f>
        <v>0.8342299622576117</v>
      </c>
      <c r="D44" s="270">
        <f>SUM(D45:D72)</f>
        <v>0.92859276340386965</v>
      </c>
      <c r="E44" s="263"/>
      <c r="F44" s="270">
        <f>SUM(F45:F72)</f>
        <v>0.85036622965702813</v>
      </c>
      <c r="G44" s="248"/>
    </row>
    <row r="45" spans="1:7" x14ac:dyDescent="0.25">
      <c r="A45" s="248" t="s">
        <v>620</v>
      </c>
      <c r="B45" s="248" t="s">
        <v>621</v>
      </c>
      <c r="C45" s="263">
        <v>1.2925622992408389E-7</v>
      </c>
      <c r="D45" s="263">
        <v>2.9577388300216601E-2</v>
      </c>
      <c r="E45" s="263"/>
      <c r="F45" s="263">
        <v>5.0579121439574774E-3</v>
      </c>
      <c r="G45" s="248"/>
    </row>
    <row r="46" spans="1:7" x14ac:dyDescent="0.25">
      <c r="A46" s="248" t="s">
        <v>622</v>
      </c>
      <c r="B46" s="248" t="s">
        <v>1086</v>
      </c>
      <c r="C46" s="263">
        <v>0</v>
      </c>
      <c r="D46" s="263">
        <v>6.1909804683338869E-3</v>
      </c>
      <c r="E46" s="263"/>
      <c r="F46" s="263">
        <v>1.0586726452382609E-3</v>
      </c>
      <c r="G46" s="248"/>
    </row>
    <row r="47" spans="1:7" x14ac:dyDescent="0.25">
      <c r="A47" s="248" t="s">
        <v>623</v>
      </c>
      <c r="B47" s="248" t="s">
        <v>624</v>
      </c>
      <c r="C47" s="263">
        <v>0</v>
      </c>
      <c r="D47" s="263">
        <v>0</v>
      </c>
      <c r="E47" s="263"/>
      <c r="F47" s="263">
        <v>0</v>
      </c>
      <c r="G47" s="248"/>
    </row>
    <row r="48" spans="1:7" x14ac:dyDescent="0.25">
      <c r="A48" s="248" t="s">
        <v>625</v>
      </c>
      <c r="B48" s="248" t="s">
        <v>1611</v>
      </c>
      <c r="C48" s="263">
        <v>0</v>
      </c>
      <c r="D48" s="263">
        <v>0</v>
      </c>
      <c r="E48" s="263"/>
      <c r="F48" s="263">
        <v>0</v>
      </c>
      <c r="G48" s="248"/>
    </row>
    <row r="49" spans="1:7" x14ac:dyDescent="0.25">
      <c r="A49" s="248" t="s">
        <v>627</v>
      </c>
      <c r="B49" s="248" t="s">
        <v>628</v>
      </c>
      <c r="C49" s="263">
        <v>0</v>
      </c>
      <c r="D49" s="263">
        <v>0</v>
      </c>
      <c r="E49" s="263"/>
      <c r="F49" s="263">
        <v>0</v>
      </c>
      <c r="G49" s="248"/>
    </row>
    <row r="50" spans="1:7" x14ac:dyDescent="0.25">
      <c r="A50" s="248" t="s">
        <v>629</v>
      </c>
      <c r="B50" s="248" t="s">
        <v>630</v>
      </c>
      <c r="C50" s="263">
        <v>0</v>
      </c>
      <c r="D50" s="263">
        <v>0</v>
      </c>
      <c r="E50" s="263"/>
      <c r="F50" s="263">
        <v>0</v>
      </c>
      <c r="G50" s="248"/>
    </row>
    <row r="51" spans="1:7" x14ac:dyDescent="0.25">
      <c r="A51" s="248" t="s">
        <v>631</v>
      </c>
      <c r="B51" s="248" t="s">
        <v>632</v>
      </c>
      <c r="C51" s="263">
        <v>0</v>
      </c>
      <c r="D51" s="263">
        <v>0</v>
      </c>
      <c r="E51" s="263"/>
      <c r="F51" s="263">
        <v>0</v>
      </c>
      <c r="G51" s="248"/>
    </row>
    <row r="52" spans="1:7" x14ac:dyDescent="0.25">
      <c r="A52" s="248" t="s">
        <v>633</v>
      </c>
      <c r="B52" s="248" t="s">
        <v>634</v>
      </c>
      <c r="C52" s="263">
        <v>0</v>
      </c>
      <c r="D52" s="263">
        <v>0</v>
      </c>
      <c r="E52" s="263"/>
      <c r="F52" s="263">
        <v>0</v>
      </c>
      <c r="G52" s="248"/>
    </row>
    <row r="53" spans="1:7" x14ac:dyDescent="0.25">
      <c r="A53" s="248" t="s">
        <v>635</v>
      </c>
      <c r="B53" s="248" t="s">
        <v>636</v>
      </c>
      <c r="C53" s="263">
        <v>0</v>
      </c>
      <c r="D53" s="263">
        <v>0</v>
      </c>
      <c r="E53" s="263"/>
      <c r="F53" s="263">
        <v>0</v>
      </c>
      <c r="G53" s="248"/>
    </row>
    <row r="54" spans="1:7" x14ac:dyDescent="0.25">
      <c r="A54" s="248" t="s">
        <v>637</v>
      </c>
      <c r="B54" s="248" t="s">
        <v>638</v>
      </c>
      <c r="C54" s="263">
        <v>8.2982499611261888E-4</v>
      </c>
      <c r="D54" s="263">
        <v>6.3128575635860065E-2</v>
      </c>
      <c r="E54" s="263"/>
      <c r="F54" s="263">
        <v>1.148306214847755E-2</v>
      </c>
      <c r="G54" s="248"/>
    </row>
    <row r="55" spans="1:7" x14ac:dyDescent="0.25">
      <c r="A55" s="248" t="s">
        <v>639</v>
      </c>
      <c r="B55" s="248" t="s">
        <v>112</v>
      </c>
      <c r="C55" s="263">
        <v>0.82555566283822635</v>
      </c>
      <c r="D55" s="263">
        <v>0.64748486196661803</v>
      </c>
      <c r="E55" s="263"/>
      <c r="F55" s="263">
        <v>0.79510512487211726</v>
      </c>
      <c r="G55" s="248"/>
    </row>
    <row r="56" spans="1:7" x14ac:dyDescent="0.25">
      <c r="A56" s="248" t="s">
        <v>640</v>
      </c>
      <c r="B56" s="248" t="s">
        <v>641</v>
      </c>
      <c r="C56" s="263">
        <v>0</v>
      </c>
      <c r="D56" s="263">
        <v>0</v>
      </c>
      <c r="E56" s="263"/>
      <c r="F56" s="263">
        <v>0</v>
      </c>
      <c r="G56" s="248"/>
    </row>
    <row r="57" spans="1:7" x14ac:dyDescent="0.25">
      <c r="A57" s="248" t="s">
        <v>642</v>
      </c>
      <c r="B57" s="248" t="s">
        <v>643</v>
      </c>
      <c r="C57" s="263">
        <v>7.8443451670427815E-3</v>
      </c>
      <c r="D57" s="263">
        <v>3.5689832714026412E-2</v>
      </c>
      <c r="E57" s="263"/>
      <c r="F57" s="263">
        <v>1.260599093706209E-2</v>
      </c>
      <c r="G57" s="248"/>
    </row>
    <row r="58" spans="1:7" x14ac:dyDescent="0.25">
      <c r="A58" s="248" t="s">
        <v>644</v>
      </c>
      <c r="B58" s="248" t="s">
        <v>645</v>
      </c>
      <c r="C58" s="263">
        <v>0</v>
      </c>
      <c r="D58" s="263">
        <v>0</v>
      </c>
      <c r="E58" s="263"/>
      <c r="F58" s="263">
        <v>0</v>
      </c>
      <c r="G58" s="248"/>
    </row>
    <row r="59" spans="1:7" x14ac:dyDescent="0.25">
      <c r="A59" s="248" t="s">
        <v>646</v>
      </c>
      <c r="B59" s="248" t="s">
        <v>647</v>
      </c>
      <c r="C59" s="263">
        <v>0</v>
      </c>
      <c r="D59" s="263">
        <v>0</v>
      </c>
      <c r="E59" s="263"/>
      <c r="F59" s="263">
        <v>0</v>
      </c>
      <c r="G59" s="248"/>
    </row>
    <row r="60" spans="1:7" x14ac:dyDescent="0.25">
      <c r="A60" s="248" t="s">
        <v>648</v>
      </c>
      <c r="B60" s="248" t="s">
        <v>649</v>
      </c>
      <c r="C60" s="263">
        <v>0</v>
      </c>
      <c r="D60" s="263">
        <v>0</v>
      </c>
      <c r="E60" s="263"/>
      <c r="F60" s="263">
        <v>0</v>
      </c>
      <c r="G60" s="248"/>
    </row>
    <row r="61" spans="1:7" x14ac:dyDescent="0.25">
      <c r="A61" s="248" t="s">
        <v>650</v>
      </c>
      <c r="B61" s="248" t="s">
        <v>651</v>
      </c>
      <c r="C61" s="263">
        <v>0</v>
      </c>
      <c r="D61" s="263">
        <v>0</v>
      </c>
      <c r="E61" s="263"/>
      <c r="F61" s="263">
        <v>0</v>
      </c>
      <c r="G61" s="248"/>
    </row>
    <row r="62" spans="1:7" x14ac:dyDescent="0.25">
      <c r="A62" s="248" t="s">
        <v>652</v>
      </c>
      <c r="B62" s="248" t="s">
        <v>653</v>
      </c>
      <c r="C62" s="263">
        <v>0</v>
      </c>
      <c r="D62" s="263">
        <v>0</v>
      </c>
      <c r="E62" s="263"/>
      <c r="F62" s="263">
        <v>0</v>
      </c>
      <c r="G62" s="248"/>
    </row>
    <row r="63" spans="1:7" x14ac:dyDescent="0.25">
      <c r="A63" s="248" t="s">
        <v>654</v>
      </c>
      <c r="B63" s="248" t="s">
        <v>655</v>
      </c>
      <c r="C63" s="263">
        <v>0</v>
      </c>
      <c r="D63" s="263">
        <v>1.3555824304820149E-2</v>
      </c>
      <c r="E63" s="263"/>
      <c r="F63" s="263">
        <v>2.3180787677450449E-3</v>
      </c>
      <c r="G63" s="248"/>
    </row>
    <row r="64" spans="1:7" x14ac:dyDescent="0.25">
      <c r="A64" s="248" t="s">
        <v>656</v>
      </c>
      <c r="B64" s="248" t="s">
        <v>657</v>
      </c>
      <c r="C64" s="263">
        <v>0</v>
      </c>
      <c r="D64" s="263">
        <v>0</v>
      </c>
      <c r="E64" s="263"/>
      <c r="F64" s="263">
        <v>0</v>
      </c>
      <c r="G64" s="248"/>
    </row>
    <row r="65" spans="1:7" x14ac:dyDescent="0.25">
      <c r="A65" s="248" t="s">
        <v>658</v>
      </c>
      <c r="B65" s="248" t="s">
        <v>659</v>
      </c>
      <c r="C65" s="263">
        <v>0</v>
      </c>
      <c r="D65" s="263">
        <v>0</v>
      </c>
      <c r="E65" s="263"/>
      <c r="F65" s="263">
        <v>0</v>
      </c>
      <c r="G65" s="248"/>
    </row>
    <row r="66" spans="1:7" x14ac:dyDescent="0.25">
      <c r="A66" s="248" t="s">
        <v>660</v>
      </c>
      <c r="B66" s="248" t="s">
        <v>661</v>
      </c>
      <c r="C66" s="263">
        <v>0</v>
      </c>
      <c r="D66" s="263">
        <v>0</v>
      </c>
      <c r="E66" s="263"/>
      <c r="F66" s="263">
        <v>0</v>
      </c>
      <c r="G66" s="248"/>
    </row>
    <row r="67" spans="1:7" x14ac:dyDescent="0.25">
      <c r="A67" s="248" t="s">
        <v>662</v>
      </c>
      <c r="B67" s="248" t="s">
        <v>663</v>
      </c>
      <c r="C67" s="263">
        <v>0</v>
      </c>
      <c r="D67" s="263">
        <v>0</v>
      </c>
      <c r="E67" s="263"/>
      <c r="F67" s="263">
        <v>0</v>
      </c>
      <c r="G67" s="248"/>
    </row>
    <row r="68" spans="1:7" x14ac:dyDescent="0.25">
      <c r="A68" s="248" t="s">
        <v>664</v>
      </c>
      <c r="B68" s="248" t="s">
        <v>665</v>
      </c>
      <c r="C68" s="263">
        <v>0</v>
      </c>
      <c r="D68" s="263">
        <v>0</v>
      </c>
      <c r="E68" s="263"/>
      <c r="F68" s="263">
        <v>0</v>
      </c>
      <c r="G68" s="248"/>
    </row>
    <row r="69" spans="1:7" x14ac:dyDescent="0.25">
      <c r="A69" s="248" t="s">
        <v>666</v>
      </c>
      <c r="B69" s="248" t="s">
        <v>667</v>
      </c>
      <c r="C69" s="263">
        <v>0</v>
      </c>
      <c r="D69" s="263">
        <v>0</v>
      </c>
      <c r="E69" s="263"/>
      <c r="F69" s="263">
        <v>0</v>
      </c>
      <c r="G69" s="248"/>
    </row>
    <row r="70" spans="1:7" x14ac:dyDescent="0.25">
      <c r="A70" s="248" t="s">
        <v>668</v>
      </c>
      <c r="B70" s="248" t="s">
        <v>669</v>
      </c>
      <c r="C70" s="263">
        <v>0</v>
      </c>
      <c r="D70" s="263">
        <v>6.6582908800006682E-2</v>
      </c>
      <c r="E70" s="263"/>
      <c r="F70" s="263">
        <v>1.138583856749447E-2</v>
      </c>
      <c r="G70" s="248"/>
    </row>
    <row r="71" spans="1:7" x14ac:dyDescent="0.25">
      <c r="A71" s="248" t="s">
        <v>670</v>
      </c>
      <c r="B71" s="248" t="s">
        <v>671</v>
      </c>
      <c r="C71" s="263">
        <v>0</v>
      </c>
      <c r="D71" s="263">
        <v>0</v>
      </c>
      <c r="E71" s="263"/>
      <c r="F71" s="263">
        <v>0</v>
      </c>
      <c r="G71" s="248"/>
    </row>
    <row r="72" spans="1:7" x14ac:dyDescent="0.25">
      <c r="A72" s="248" t="s">
        <v>672</v>
      </c>
      <c r="B72" s="248" t="s">
        <v>673</v>
      </c>
      <c r="C72" s="263">
        <v>0</v>
      </c>
      <c r="D72" s="263">
        <v>6.6382391213987771E-2</v>
      </c>
      <c r="E72" s="263"/>
      <c r="F72" s="263">
        <v>1.135154957493615E-2</v>
      </c>
      <c r="G72" s="248"/>
    </row>
    <row r="73" spans="1:7" x14ac:dyDescent="0.25">
      <c r="A73" s="248" t="s">
        <v>674</v>
      </c>
      <c r="B73" s="269" t="s">
        <v>355</v>
      </c>
      <c r="C73" s="270">
        <f>SUM(C74:C76)</f>
        <v>0</v>
      </c>
      <c r="D73" s="270">
        <f>SUM(D74:D76)</f>
        <v>0</v>
      </c>
      <c r="E73" s="263"/>
      <c r="F73" s="270">
        <f>SUM(F74:F76)</f>
        <v>0</v>
      </c>
      <c r="G73" s="248"/>
    </row>
    <row r="74" spans="1:7" x14ac:dyDescent="0.25">
      <c r="A74" s="248" t="s">
        <v>675</v>
      </c>
      <c r="B74" s="248" t="s">
        <v>676</v>
      </c>
      <c r="C74" s="263">
        <v>0</v>
      </c>
      <c r="D74" s="263">
        <v>0</v>
      </c>
      <c r="E74" s="263"/>
      <c r="F74" s="263">
        <v>0</v>
      </c>
      <c r="G74" s="248"/>
    </row>
    <row r="75" spans="1:7" x14ac:dyDescent="0.25">
      <c r="A75" s="248" t="s">
        <v>677</v>
      </c>
      <c r="B75" s="248" t="s">
        <v>678</v>
      </c>
      <c r="C75" s="263">
        <v>0</v>
      </c>
      <c r="D75" s="263">
        <v>0</v>
      </c>
      <c r="E75" s="263"/>
      <c r="F75" s="263">
        <v>0</v>
      </c>
      <c r="G75" s="248"/>
    </row>
    <row r="76" spans="1:7" x14ac:dyDescent="0.25">
      <c r="A76" s="248" t="s">
        <v>679</v>
      </c>
      <c r="B76" s="248" t="s">
        <v>680</v>
      </c>
      <c r="C76" s="263">
        <v>0</v>
      </c>
      <c r="D76" s="263">
        <v>0</v>
      </c>
      <c r="E76" s="263"/>
      <c r="F76" s="263">
        <v>0</v>
      </c>
      <c r="G76" s="248"/>
    </row>
    <row r="77" spans="1:7" x14ac:dyDescent="0.25">
      <c r="A77" s="248" t="s">
        <v>681</v>
      </c>
      <c r="B77" s="269" t="s">
        <v>308</v>
      </c>
      <c r="C77" s="270">
        <f>SUM(C78:C87)</f>
        <v>0.16577003774238824</v>
      </c>
      <c r="D77" s="270">
        <f>SUM(D78:D87)</f>
        <v>7.1407236596130422E-2</v>
      </c>
      <c r="E77" s="263"/>
      <c r="F77" s="270">
        <f>SUM(F78:F87)</f>
        <v>0.14963377034297171</v>
      </c>
      <c r="G77" s="248"/>
    </row>
    <row r="78" spans="1:7" x14ac:dyDescent="0.25">
      <c r="A78" s="248" t="s">
        <v>682</v>
      </c>
      <c r="B78" s="271" t="s">
        <v>357</v>
      </c>
      <c r="C78" s="263">
        <v>0.16228692702921399</v>
      </c>
      <c r="D78" s="263">
        <v>0</v>
      </c>
      <c r="E78" s="263"/>
      <c r="F78" s="263">
        <v>0.1345354696947276</v>
      </c>
      <c r="G78" s="248"/>
    </row>
    <row r="79" spans="1:7" x14ac:dyDescent="0.25">
      <c r="A79" s="248" t="s">
        <v>683</v>
      </c>
      <c r="B79" s="271" t="s">
        <v>359</v>
      </c>
      <c r="C79" s="263">
        <v>0</v>
      </c>
      <c r="D79" s="263">
        <v>0</v>
      </c>
      <c r="E79" s="263"/>
      <c r="F79" s="263">
        <v>0</v>
      </c>
      <c r="G79" s="248"/>
    </row>
    <row r="80" spans="1:7" x14ac:dyDescent="0.25">
      <c r="A80" s="248" t="s">
        <v>684</v>
      </c>
      <c r="B80" s="271" t="s">
        <v>361</v>
      </c>
      <c r="C80" s="263">
        <v>0</v>
      </c>
      <c r="D80" s="263">
        <v>0</v>
      </c>
      <c r="E80" s="263"/>
      <c r="F80" s="263">
        <v>0</v>
      </c>
      <c r="G80" s="248"/>
    </row>
    <row r="81" spans="1:7" x14ac:dyDescent="0.25">
      <c r="A81" s="248" t="s">
        <v>685</v>
      </c>
      <c r="B81" s="271" t="s">
        <v>363</v>
      </c>
      <c r="C81" s="263">
        <v>0</v>
      </c>
      <c r="D81" s="263">
        <v>0</v>
      </c>
      <c r="E81" s="263"/>
      <c r="F81" s="263">
        <v>0</v>
      </c>
      <c r="G81" s="248"/>
    </row>
    <row r="82" spans="1:7" x14ac:dyDescent="0.25">
      <c r="A82" s="248" t="s">
        <v>686</v>
      </c>
      <c r="B82" s="271" t="s">
        <v>365</v>
      </c>
      <c r="C82" s="263">
        <v>0</v>
      </c>
      <c r="D82" s="263">
        <v>0</v>
      </c>
      <c r="E82" s="263"/>
      <c r="F82" s="263">
        <v>0</v>
      </c>
      <c r="G82" s="248"/>
    </row>
    <row r="83" spans="1:7" x14ac:dyDescent="0.25">
      <c r="A83" s="248" t="s">
        <v>687</v>
      </c>
      <c r="B83" s="271" t="s">
        <v>367</v>
      </c>
      <c r="C83" s="263">
        <v>0</v>
      </c>
      <c r="D83" s="263">
        <v>0</v>
      </c>
      <c r="E83" s="263"/>
      <c r="F83" s="263">
        <v>0</v>
      </c>
      <c r="G83" s="248"/>
    </row>
    <row r="84" spans="1:7" x14ac:dyDescent="0.25">
      <c r="A84" s="248" t="s">
        <v>688</v>
      </c>
      <c r="B84" s="271" t="s">
        <v>369</v>
      </c>
      <c r="C84" s="263">
        <v>0</v>
      </c>
      <c r="D84" s="263">
        <v>0</v>
      </c>
      <c r="E84" s="263"/>
      <c r="F84" s="263">
        <v>0</v>
      </c>
      <c r="G84" s="248"/>
    </row>
    <row r="85" spans="1:7" x14ac:dyDescent="0.25">
      <c r="A85" s="248" t="s">
        <v>689</v>
      </c>
      <c r="B85" s="271" t="s">
        <v>371</v>
      </c>
      <c r="C85" s="263">
        <v>0</v>
      </c>
      <c r="D85" s="263">
        <v>0</v>
      </c>
      <c r="E85" s="263"/>
      <c r="F85" s="263">
        <v>0</v>
      </c>
      <c r="G85" s="248"/>
    </row>
    <row r="86" spans="1:7" x14ac:dyDescent="0.25">
      <c r="A86" s="248" t="s">
        <v>690</v>
      </c>
      <c r="B86" s="271" t="s">
        <v>373</v>
      </c>
      <c r="C86" s="263">
        <v>3.4831107131742651E-3</v>
      </c>
      <c r="D86" s="263">
        <v>7.1407236596130422E-2</v>
      </c>
      <c r="E86" s="263"/>
      <c r="F86" s="263">
        <v>1.509830064824412E-2</v>
      </c>
      <c r="G86" s="248"/>
    </row>
    <row r="87" spans="1:7" x14ac:dyDescent="0.25">
      <c r="A87" s="248" t="s">
        <v>691</v>
      </c>
      <c r="B87" s="271" t="s">
        <v>308</v>
      </c>
      <c r="C87" s="263">
        <v>0</v>
      </c>
      <c r="D87" s="263">
        <v>0</v>
      </c>
      <c r="E87" s="263"/>
      <c r="F87" s="263">
        <v>0</v>
      </c>
      <c r="G87" s="248"/>
    </row>
    <row r="88" spans="1:7" outlineLevel="1" x14ac:dyDescent="0.25">
      <c r="A88" s="248" t="s">
        <v>692</v>
      </c>
      <c r="B88" s="264" t="s">
        <v>187</v>
      </c>
      <c r="C88" s="263"/>
      <c r="D88" s="263"/>
      <c r="E88" s="263"/>
      <c r="F88" s="263"/>
      <c r="G88" s="248"/>
    </row>
    <row r="89" spans="1:7" outlineLevel="1" x14ac:dyDescent="0.25">
      <c r="A89" s="248" t="s">
        <v>693</v>
      </c>
      <c r="B89" s="264" t="s">
        <v>187</v>
      </c>
      <c r="C89" s="263"/>
      <c r="D89" s="263"/>
      <c r="E89" s="263"/>
      <c r="F89" s="263"/>
      <c r="G89" s="248"/>
    </row>
    <row r="90" spans="1:7" outlineLevel="1" x14ac:dyDescent="0.25">
      <c r="A90" s="248" t="s">
        <v>694</v>
      </c>
      <c r="B90" s="264" t="s">
        <v>187</v>
      </c>
      <c r="C90" s="263"/>
      <c r="D90" s="263"/>
      <c r="E90" s="263"/>
      <c r="F90" s="263"/>
      <c r="G90" s="248"/>
    </row>
    <row r="91" spans="1:7" outlineLevel="1" x14ac:dyDescent="0.25">
      <c r="A91" s="248" t="s">
        <v>695</v>
      </c>
      <c r="B91" s="264" t="s">
        <v>187</v>
      </c>
      <c r="C91" s="263"/>
      <c r="D91" s="263"/>
      <c r="E91" s="263"/>
      <c r="F91" s="263"/>
      <c r="G91" s="248"/>
    </row>
    <row r="92" spans="1:7" outlineLevel="1" x14ac:dyDescent="0.25">
      <c r="A92" s="248" t="s">
        <v>696</v>
      </c>
      <c r="B92" s="264" t="s">
        <v>187</v>
      </c>
      <c r="C92" s="263"/>
      <c r="D92" s="263"/>
      <c r="E92" s="263"/>
      <c r="F92" s="263"/>
      <c r="G92" s="248"/>
    </row>
    <row r="93" spans="1:7" outlineLevel="1" x14ac:dyDescent="0.25">
      <c r="A93" s="248" t="s">
        <v>697</v>
      </c>
      <c r="B93" s="264" t="s">
        <v>187</v>
      </c>
      <c r="C93" s="263"/>
      <c r="D93" s="263"/>
      <c r="E93" s="263"/>
      <c r="F93" s="263"/>
      <c r="G93" s="248"/>
    </row>
    <row r="94" spans="1:7" outlineLevel="1" x14ac:dyDescent="0.25">
      <c r="A94" s="248" t="s">
        <v>698</v>
      </c>
      <c r="B94" s="264" t="s">
        <v>187</v>
      </c>
      <c r="C94" s="263"/>
      <c r="D94" s="263"/>
      <c r="E94" s="263"/>
      <c r="F94" s="263"/>
      <c r="G94" s="248"/>
    </row>
    <row r="95" spans="1:7" outlineLevel="1" x14ac:dyDescent="0.25">
      <c r="A95" s="248" t="s">
        <v>699</v>
      </c>
      <c r="B95" s="264" t="s">
        <v>187</v>
      </c>
      <c r="C95" s="263"/>
      <c r="D95" s="263"/>
      <c r="E95" s="263"/>
      <c r="F95" s="263"/>
      <c r="G95" s="248"/>
    </row>
    <row r="96" spans="1:7" outlineLevel="1" x14ac:dyDescent="0.25">
      <c r="A96" s="248" t="s">
        <v>700</v>
      </c>
      <c r="B96" s="264" t="s">
        <v>187</v>
      </c>
      <c r="C96" s="263"/>
      <c r="D96" s="263"/>
      <c r="E96" s="263"/>
      <c r="F96" s="263"/>
      <c r="G96" s="248"/>
    </row>
    <row r="97" spans="1:7" outlineLevel="1" x14ac:dyDescent="0.25">
      <c r="A97" s="248" t="s">
        <v>701</v>
      </c>
      <c r="B97" s="264" t="s">
        <v>187</v>
      </c>
      <c r="C97" s="263"/>
      <c r="D97" s="263"/>
      <c r="E97" s="263"/>
      <c r="F97" s="263"/>
      <c r="G97" s="248"/>
    </row>
    <row r="98" spans="1:7" ht="15" customHeight="1" x14ac:dyDescent="0.25">
      <c r="A98" s="259"/>
      <c r="B98" s="223" t="s">
        <v>1612</v>
      </c>
      <c r="C98" s="259" t="s">
        <v>607</v>
      </c>
      <c r="D98" s="259" t="s">
        <v>608</v>
      </c>
      <c r="E98" s="266"/>
      <c r="F98" s="261" t="s">
        <v>574</v>
      </c>
      <c r="G98" s="261"/>
    </row>
    <row r="99" spans="1:7" x14ac:dyDescent="0.25">
      <c r="A99" s="248" t="s">
        <v>702</v>
      </c>
      <c r="B99" s="271" t="s">
        <v>1613</v>
      </c>
      <c r="C99" s="263" t="s">
        <v>256</v>
      </c>
      <c r="D99" s="263" t="s">
        <v>256</v>
      </c>
      <c r="E99" s="263"/>
      <c r="F99" s="263" t="s">
        <v>256</v>
      </c>
      <c r="G99" s="248"/>
    </row>
    <row r="100" spans="1:7" x14ac:dyDescent="0.25">
      <c r="A100" s="248" t="s">
        <v>704</v>
      </c>
      <c r="B100" s="271" t="s">
        <v>1614</v>
      </c>
      <c r="C100" s="263" t="s">
        <v>256</v>
      </c>
      <c r="D100" s="263" t="s">
        <v>256</v>
      </c>
      <c r="E100" s="263"/>
      <c r="F100" s="263" t="s">
        <v>256</v>
      </c>
      <c r="G100" s="248"/>
    </row>
    <row r="101" spans="1:7" x14ac:dyDescent="0.25">
      <c r="A101" s="248" t="s">
        <v>705</v>
      </c>
      <c r="B101" s="271" t="s">
        <v>1615</v>
      </c>
      <c r="C101" s="263" t="s">
        <v>256</v>
      </c>
      <c r="D101" s="263" t="s">
        <v>256</v>
      </c>
      <c r="E101" s="263"/>
      <c r="F101" s="263" t="s">
        <v>256</v>
      </c>
      <c r="G101" s="248"/>
    </row>
    <row r="102" spans="1:7" x14ac:dyDescent="0.25">
      <c r="A102" s="248" t="s">
        <v>706</v>
      </c>
      <c r="B102" s="271" t="s">
        <v>1616</v>
      </c>
      <c r="C102" s="263" t="s">
        <v>256</v>
      </c>
      <c r="D102" s="263" t="s">
        <v>256</v>
      </c>
      <c r="E102" s="263"/>
      <c r="F102" s="263" t="s">
        <v>256</v>
      </c>
      <c r="G102" s="248"/>
    </row>
    <row r="103" spans="1:7" x14ac:dyDescent="0.25">
      <c r="A103" s="248" t="s">
        <v>707</v>
      </c>
      <c r="B103" s="271" t="s">
        <v>1617</v>
      </c>
      <c r="C103" s="263" t="s">
        <v>256</v>
      </c>
      <c r="D103" s="263" t="s">
        <v>256</v>
      </c>
      <c r="E103" s="263"/>
      <c r="F103" s="263" t="s">
        <v>256</v>
      </c>
      <c r="G103" s="248"/>
    </row>
    <row r="104" spans="1:7" x14ac:dyDescent="0.25">
      <c r="A104" s="248" t="s">
        <v>708</v>
      </c>
      <c r="B104" s="271" t="s">
        <v>1618</v>
      </c>
      <c r="C104" s="263" t="s">
        <v>256</v>
      </c>
      <c r="D104" s="263" t="s">
        <v>256</v>
      </c>
      <c r="E104" s="263"/>
      <c r="F104" s="263" t="s">
        <v>256</v>
      </c>
      <c r="G104" s="248"/>
    </row>
    <row r="105" spans="1:7" x14ac:dyDescent="0.25">
      <c r="A105" s="248" t="s">
        <v>709</v>
      </c>
      <c r="B105" s="271" t="s">
        <v>1619</v>
      </c>
      <c r="C105" s="263" t="s">
        <v>256</v>
      </c>
      <c r="D105" s="263" t="s">
        <v>256</v>
      </c>
      <c r="E105" s="263"/>
      <c r="F105" s="263" t="s">
        <v>256</v>
      </c>
      <c r="G105" s="248"/>
    </row>
    <row r="106" spans="1:7" x14ac:dyDescent="0.25">
      <c r="A106" s="248" t="s">
        <v>710</v>
      </c>
      <c r="B106" s="271" t="s">
        <v>1620</v>
      </c>
      <c r="C106" s="263" t="s">
        <v>256</v>
      </c>
      <c r="D106" s="263" t="s">
        <v>256</v>
      </c>
      <c r="E106" s="263"/>
      <c r="F106" s="263" t="s">
        <v>256</v>
      </c>
      <c r="G106" s="248"/>
    </row>
    <row r="107" spans="1:7" x14ac:dyDescent="0.25">
      <c r="A107" s="248" t="s">
        <v>711</v>
      </c>
      <c r="B107" s="271" t="s">
        <v>1621</v>
      </c>
      <c r="C107" s="263" t="s">
        <v>256</v>
      </c>
      <c r="D107" s="263" t="s">
        <v>256</v>
      </c>
      <c r="E107" s="263"/>
      <c r="F107" s="263" t="s">
        <v>256</v>
      </c>
      <c r="G107" s="248"/>
    </row>
    <row r="108" spans="1:7" x14ac:dyDescent="0.25">
      <c r="A108" s="248" t="s">
        <v>712</v>
      </c>
      <c r="B108" s="271" t="s">
        <v>1622</v>
      </c>
      <c r="C108" s="263" t="s">
        <v>256</v>
      </c>
      <c r="D108" s="263" t="s">
        <v>256</v>
      </c>
      <c r="E108" s="263"/>
      <c r="F108" s="263" t="s">
        <v>256</v>
      </c>
      <c r="G108" s="248"/>
    </row>
    <row r="109" spans="1:7" x14ac:dyDescent="0.25">
      <c r="A109" s="248" t="s">
        <v>713</v>
      </c>
      <c r="B109" s="271" t="s">
        <v>1623</v>
      </c>
      <c r="C109" s="263" t="s">
        <v>256</v>
      </c>
      <c r="D109" s="263" t="s">
        <v>256</v>
      </c>
      <c r="E109" s="263"/>
      <c r="F109" s="263" t="s">
        <v>256</v>
      </c>
      <c r="G109" s="248"/>
    </row>
    <row r="110" spans="1:7" x14ac:dyDescent="0.25">
      <c r="A110" s="248" t="s">
        <v>714</v>
      </c>
      <c r="B110" s="271" t="s">
        <v>1624</v>
      </c>
      <c r="C110" s="263" t="s">
        <v>256</v>
      </c>
      <c r="D110" s="263" t="s">
        <v>256</v>
      </c>
      <c r="E110" s="263"/>
      <c r="F110" s="263" t="s">
        <v>256</v>
      </c>
      <c r="G110" s="248"/>
    </row>
    <row r="111" spans="1:7" x14ac:dyDescent="0.25">
      <c r="A111" s="248" t="s">
        <v>715</v>
      </c>
      <c r="B111" s="271" t="s">
        <v>1625</v>
      </c>
      <c r="C111" s="263" t="s">
        <v>256</v>
      </c>
      <c r="D111" s="263" t="s">
        <v>256</v>
      </c>
      <c r="E111" s="263"/>
      <c r="F111" s="263" t="s">
        <v>256</v>
      </c>
      <c r="G111" s="248"/>
    </row>
    <row r="112" spans="1:7" x14ac:dyDescent="0.25">
      <c r="A112" s="248" t="s">
        <v>716</v>
      </c>
      <c r="B112" s="271" t="s">
        <v>1626</v>
      </c>
      <c r="C112" s="263" t="s">
        <v>256</v>
      </c>
      <c r="D112" s="263" t="s">
        <v>256</v>
      </c>
      <c r="E112" s="263"/>
      <c r="F112" s="263" t="s">
        <v>256</v>
      </c>
      <c r="G112" s="248"/>
    </row>
    <row r="113" spans="1:7" x14ac:dyDescent="0.25">
      <c r="A113" s="248" t="s">
        <v>717</v>
      </c>
      <c r="B113" s="271" t="s">
        <v>1627</v>
      </c>
      <c r="C113" s="263" t="s">
        <v>256</v>
      </c>
      <c r="D113" s="263" t="s">
        <v>256</v>
      </c>
      <c r="E113" s="263"/>
      <c r="F113" s="263" t="s">
        <v>256</v>
      </c>
      <c r="G113" s="248"/>
    </row>
    <row r="114" spans="1:7" x14ac:dyDescent="0.25">
      <c r="A114" s="248" t="s">
        <v>718</v>
      </c>
      <c r="B114" s="271" t="s">
        <v>1628</v>
      </c>
      <c r="C114" s="263" t="s">
        <v>256</v>
      </c>
      <c r="D114" s="263" t="s">
        <v>256</v>
      </c>
      <c r="E114" s="263"/>
      <c r="F114" s="263" t="s">
        <v>256</v>
      </c>
      <c r="G114" s="248"/>
    </row>
    <row r="115" spans="1:7" x14ac:dyDescent="0.25">
      <c r="A115" s="248" t="s">
        <v>719</v>
      </c>
      <c r="B115" s="271" t="s">
        <v>703</v>
      </c>
      <c r="C115" s="263"/>
      <c r="D115" s="263"/>
      <c r="E115" s="263"/>
      <c r="F115" s="263"/>
      <c r="G115" s="248"/>
    </row>
    <row r="116" spans="1:7" x14ac:dyDescent="0.25">
      <c r="A116" s="248" t="s">
        <v>720</v>
      </c>
      <c r="B116" s="271" t="s">
        <v>703</v>
      </c>
      <c r="C116" s="263"/>
      <c r="D116" s="263"/>
      <c r="E116" s="263"/>
      <c r="F116" s="263"/>
      <c r="G116" s="248"/>
    </row>
    <row r="117" spans="1:7" x14ac:dyDescent="0.25">
      <c r="A117" s="248" t="s">
        <v>721</v>
      </c>
      <c r="B117" s="271" t="s">
        <v>703</v>
      </c>
      <c r="C117" s="263"/>
      <c r="D117" s="263"/>
      <c r="E117" s="263"/>
      <c r="F117" s="263"/>
      <c r="G117" s="248"/>
    </row>
    <row r="118" spans="1:7" x14ac:dyDescent="0.25">
      <c r="A118" s="248" t="s">
        <v>722</v>
      </c>
      <c r="B118" s="271" t="s">
        <v>703</v>
      </c>
      <c r="C118" s="263"/>
      <c r="D118" s="263"/>
      <c r="E118" s="263"/>
      <c r="F118" s="263"/>
      <c r="G118" s="248"/>
    </row>
    <row r="119" spans="1:7" x14ac:dyDescent="0.25">
      <c r="A119" s="248" t="s">
        <v>723</v>
      </c>
      <c r="B119" s="271" t="s">
        <v>703</v>
      </c>
      <c r="C119" s="263"/>
      <c r="D119" s="263"/>
      <c r="E119" s="263"/>
      <c r="F119" s="263"/>
      <c r="G119" s="248"/>
    </row>
    <row r="120" spans="1:7" x14ac:dyDescent="0.25">
      <c r="A120" s="248" t="s">
        <v>724</v>
      </c>
      <c r="B120" s="271" t="s">
        <v>703</v>
      </c>
      <c r="C120" s="263"/>
      <c r="D120" s="263"/>
      <c r="E120" s="263"/>
      <c r="F120" s="263"/>
      <c r="G120" s="248"/>
    </row>
    <row r="121" spans="1:7" x14ac:dyDescent="0.25">
      <c r="A121" s="248" t="s">
        <v>725</v>
      </c>
      <c r="B121" s="271" t="s">
        <v>703</v>
      </c>
      <c r="C121" s="263"/>
      <c r="D121" s="263"/>
      <c r="E121" s="263"/>
      <c r="F121" s="263"/>
      <c r="G121" s="248"/>
    </row>
    <row r="122" spans="1:7" x14ac:dyDescent="0.25">
      <c r="A122" s="248" t="s">
        <v>726</v>
      </c>
      <c r="B122" s="271" t="s">
        <v>703</v>
      </c>
      <c r="C122" s="263"/>
      <c r="D122" s="263"/>
      <c r="E122" s="263"/>
      <c r="F122" s="263"/>
      <c r="G122" s="248"/>
    </row>
    <row r="123" spans="1:7" x14ac:dyDescent="0.25">
      <c r="A123" s="248" t="s">
        <v>727</v>
      </c>
      <c r="B123" s="271" t="s">
        <v>703</v>
      </c>
      <c r="C123" s="263"/>
      <c r="D123" s="263"/>
      <c r="E123" s="263"/>
      <c r="F123" s="263"/>
      <c r="G123" s="248"/>
    </row>
    <row r="124" spans="1:7" x14ac:dyDescent="0.25">
      <c r="A124" s="248" t="s">
        <v>728</v>
      </c>
      <c r="B124" s="271" t="s">
        <v>703</v>
      </c>
      <c r="C124" s="263"/>
      <c r="D124" s="263"/>
      <c r="E124" s="263"/>
      <c r="F124" s="263"/>
      <c r="G124" s="248"/>
    </row>
    <row r="125" spans="1:7" x14ac:dyDescent="0.25">
      <c r="A125" s="248" t="s">
        <v>729</v>
      </c>
      <c r="B125" s="271" t="s">
        <v>703</v>
      </c>
      <c r="C125" s="263"/>
      <c r="D125" s="263"/>
      <c r="E125" s="263"/>
      <c r="F125" s="263"/>
      <c r="G125" s="248"/>
    </row>
    <row r="126" spans="1:7" x14ac:dyDescent="0.25">
      <c r="A126" s="248" t="s">
        <v>730</v>
      </c>
      <c r="B126" s="271" t="s">
        <v>703</v>
      </c>
      <c r="C126" s="263"/>
      <c r="D126" s="263"/>
      <c r="E126" s="263"/>
      <c r="F126" s="263"/>
      <c r="G126" s="248"/>
    </row>
    <row r="127" spans="1:7" x14ac:dyDescent="0.25">
      <c r="A127" s="248" t="s">
        <v>731</v>
      </c>
      <c r="B127" s="271" t="s">
        <v>703</v>
      </c>
      <c r="C127" s="263"/>
      <c r="D127" s="263"/>
      <c r="E127" s="263"/>
      <c r="F127" s="263"/>
      <c r="G127" s="248"/>
    </row>
    <row r="128" spans="1:7" x14ac:dyDescent="0.25">
      <c r="A128" s="248" t="s">
        <v>732</v>
      </c>
      <c r="B128" s="271" t="s">
        <v>703</v>
      </c>
      <c r="C128" s="263"/>
      <c r="D128" s="263"/>
      <c r="E128" s="263"/>
      <c r="F128" s="263"/>
      <c r="G128" s="248"/>
    </row>
    <row r="129" spans="1:7" x14ac:dyDescent="0.25">
      <c r="A129" s="248" t="s">
        <v>733</v>
      </c>
      <c r="B129" s="271" t="s">
        <v>703</v>
      </c>
      <c r="C129" s="263"/>
      <c r="D129" s="263"/>
      <c r="E129" s="263"/>
      <c r="F129" s="263"/>
      <c r="G129" s="248"/>
    </row>
    <row r="130" spans="1:7" x14ac:dyDescent="0.25">
      <c r="A130" s="248" t="s">
        <v>734</v>
      </c>
      <c r="B130" s="271" t="s">
        <v>703</v>
      </c>
      <c r="C130" s="263"/>
      <c r="D130" s="263"/>
      <c r="E130" s="263"/>
      <c r="F130" s="263"/>
      <c r="G130" s="248"/>
    </row>
    <row r="131" spans="1:7" x14ac:dyDescent="0.25">
      <c r="A131" s="248" t="s">
        <v>735</v>
      </c>
      <c r="B131" s="271" t="s">
        <v>703</v>
      </c>
      <c r="C131" s="263"/>
      <c r="D131" s="263"/>
      <c r="E131" s="263"/>
      <c r="F131" s="263"/>
      <c r="G131" s="248"/>
    </row>
    <row r="132" spans="1:7" x14ac:dyDescent="0.25">
      <c r="A132" s="248" t="s">
        <v>736</v>
      </c>
      <c r="B132" s="271" t="s">
        <v>703</v>
      </c>
      <c r="C132" s="263"/>
      <c r="D132" s="263"/>
      <c r="E132" s="263"/>
      <c r="F132" s="263"/>
      <c r="G132" s="248"/>
    </row>
    <row r="133" spans="1:7" x14ac:dyDescent="0.25">
      <c r="A133" s="248" t="s">
        <v>737</v>
      </c>
      <c r="B133" s="271" t="s">
        <v>703</v>
      </c>
      <c r="C133" s="263"/>
      <c r="D133" s="263"/>
      <c r="E133" s="263"/>
      <c r="F133" s="263"/>
      <c r="G133" s="248"/>
    </row>
    <row r="134" spans="1:7" x14ac:dyDescent="0.25">
      <c r="A134" s="248" t="s">
        <v>738</v>
      </c>
      <c r="B134" s="271" t="s">
        <v>703</v>
      </c>
      <c r="C134" s="263"/>
      <c r="D134" s="263"/>
      <c r="E134" s="263"/>
      <c r="F134" s="263"/>
      <c r="G134" s="248"/>
    </row>
    <row r="135" spans="1:7" x14ac:dyDescent="0.25">
      <c r="A135" s="248" t="s">
        <v>739</v>
      </c>
      <c r="B135" s="271" t="s">
        <v>703</v>
      </c>
      <c r="C135" s="263"/>
      <c r="D135" s="263"/>
      <c r="E135" s="263"/>
      <c r="F135" s="263"/>
      <c r="G135" s="248"/>
    </row>
    <row r="136" spans="1:7" x14ac:dyDescent="0.25">
      <c r="A136" s="248" t="s">
        <v>740</v>
      </c>
      <c r="B136" s="271" t="s">
        <v>703</v>
      </c>
      <c r="C136" s="263"/>
      <c r="D136" s="263"/>
      <c r="E136" s="263"/>
      <c r="F136" s="263"/>
      <c r="G136" s="248"/>
    </row>
    <row r="137" spans="1:7" x14ac:dyDescent="0.25">
      <c r="A137" s="248" t="s">
        <v>741</v>
      </c>
      <c r="B137" s="271" t="s">
        <v>703</v>
      </c>
      <c r="C137" s="263"/>
      <c r="D137" s="263"/>
      <c r="E137" s="263"/>
      <c r="F137" s="263"/>
      <c r="G137" s="248"/>
    </row>
    <row r="138" spans="1:7" x14ac:dyDescent="0.25">
      <c r="A138" s="248" t="s">
        <v>742</v>
      </c>
      <c r="B138" s="271" t="s">
        <v>703</v>
      </c>
      <c r="C138" s="263"/>
      <c r="D138" s="263"/>
      <c r="E138" s="263"/>
      <c r="F138" s="263"/>
      <c r="G138" s="248"/>
    </row>
    <row r="139" spans="1:7" x14ac:dyDescent="0.25">
      <c r="A139" s="248" t="s">
        <v>743</v>
      </c>
      <c r="B139" s="271" t="s">
        <v>703</v>
      </c>
      <c r="C139" s="263"/>
      <c r="D139" s="263"/>
      <c r="E139" s="263"/>
      <c r="F139" s="263"/>
      <c r="G139" s="248"/>
    </row>
    <row r="140" spans="1:7" x14ac:dyDescent="0.25">
      <c r="A140" s="248" t="s">
        <v>744</v>
      </c>
      <c r="B140" s="271" t="s">
        <v>703</v>
      </c>
      <c r="C140" s="263"/>
      <c r="D140" s="263"/>
      <c r="E140" s="263"/>
      <c r="F140" s="263"/>
      <c r="G140" s="248"/>
    </row>
    <row r="141" spans="1:7" x14ac:dyDescent="0.25">
      <c r="A141" s="248" t="s">
        <v>745</v>
      </c>
      <c r="B141" s="271" t="s">
        <v>703</v>
      </c>
      <c r="C141" s="263"/>
      <c r="D141" s="263"/>
      <c r="E141" s="263"/>
      <c r="F141" s="263"/>
      <c r="G141" s="248"/>
    </row>
    <row r="142" spans="1:7" x14ac:dyDescent="0.25">
      <c r="A142" s="248" t="s">
        <v>746</v>
      </c>
      <c r="B142" s="271" t="s">
        <v>703</v>
      </c>
      <c r="C142" s="263"/>
      <c r="D142" s="263"/>
      <c r="E142" s="263"/>
      <c r="F142" s="263"/>
      <c r="G142" s="248"/>
    </row>
    <row r="143" spans="1:7" x14ac:dyDescent="0.25">
      <c r="A143" s="248" t="s">
        <v>747</v>
      </c>
      <c r="B143" s="271" t="s">
        <v>703</v>
      </c>
      <c r="C143" s="263"/>
      <c r="D143" s="263"/>
      <c r="E143" s="263"/>
      <c r="F143" s="263"/>
      <c r="G143" s="248"/>
    </row>
    <row r="144" spans="1:7" x14ac:dyDescent="0.25">
      <c r="A144" s="248" t="s">
        <v>748</v>
      </c>
      <c r="B144" s="271" t="s">
        <v>703</v>
      </c>
      <c r="C144" s="263"/>
      <c r="D144" s="263"/>
      <c r="E144" s="263"/>
      <c r="F144" s="263"/>
      <c r="G144" s="248"/>
    </row>
    <row r="145" spans="1:7" x14ac:dyDescent="0.25">
      <c r="A145" s="248" t="s">
        <v>749</v>
      </c>
      <c r="B145" s="271" t="s">
        <v>703</v>
      </c>
      <c r="C145" s="263"/>
      <c r="D145" s="263"/>
      <c r="E145" s="263"/>
      <c r="F145" s="263"/>
      <c r="G145" s="248"/>
    </row>
    <row r="146" spans="1:7" x14ac:dyDescent="0.25">
      <c r="A146" s="248" t="s">
        <v>750</v>
      </c>
      <c r="B146" s="271" t="s">
        <v>703</v>
      </c>
      <c r="C146" s="263"/>
      <c r="D146" s="263"/>
      <c r="E146" s="263"/>
      <c r="F146" s="263"/>
      <c r="G146" s="248"/>
    </row>
    <row r="147" spans="1:7" x14ac:dyDescent="0.25">
      <c r="A147" s="248" t="s">
        <v>751</v>
      </c>
      <c r="B147" s="271" t="s">
        <v>703</v>
      </c>
      <c r="C147" s="263"/>
      <c r="D147" s="263"/>
      <c r="E147" s="263"/>
      <c r="F147" s="263"/>
      <c r="G147" s="248"/>
    </row>
    <row r="148" spans="1:7" x14ac:dyDescent="0.25">
      <c r="A148" s="248" t="s">
        <v>752</v>
      </c>
      <c r="B148" s="271" t="s">
        <v>703</v>
      </c>
      <c r="C148" s="263"/>
      <c r="D148" s="263"/>
      <c r="E148" s="263"/>
      <c r="F148" s="263"/>
      <c r="G148" s="248"/>
    </row>
    <row r="149" spans="1:7" ht="15" customHeight="1" x14ac:dyDescent="0.25">
      <c r="A149" s="259"/>
      <c r="B149" s="260" t="s">
        <v>753</v>
      </c>
      <c r="C149" s="259" t="s">
        <v>607</v>
      </c>
      <c r="D149" s="259" t="s">
        <v>608</v>
      </c>
      <c r="E149" s="266"/>
      <c r="F149" s="261" t="s">
        <v>574</v>
      </c>
      <c r="G149" s="261"/>
    </row>
    <row r="150" spans="1:7" x14ac:dyDescent="0.25">
      <c r="A150" s="248" t="s">
        <v>754</v>
      </c>
      <c r="B150" s="248" t="s">
        <v>755</v>
      </c>
      <c r="C150" s="263" t="s">
        <v>256</v>
      </c>
      <c r="D150" s="263" t="s">
        <v>256</v>
      </c>
      <c r="E150" s="272"/>
      <c r="F150" s="263">
        <v>0.96</v>
      </c>
    </row>
    <row r="151" spans="1:7" x14ac:dyDescent="0.25">
      <c r="A151" s="248" t="s">
        <v>756</v>
      </c>
      <c r="B151" s="248" t="s">
        <v>757</v>
      </c>
      <c r="C151" s="263" t="s">
        <v>256</v>
      </c>
      <c r="D151" s="263" t="s">
        <v>256</v>
      </c>
      <c r="E151" s="272"/>
      <c r="F151" s="263">
        <f>1-F150</f>
        <v>4.0000000000000036E-2</v>
      </c>
    </row>
    <row r="152" spans="1:7" x14ac:dyDescent="0.25">
      <c r="A152" s="248" t="s">
        <v>758</v>
      </c>
      <c r="B152" s="248" t="s">
        <v>308</v>
      </c>
      <c r="C152" s="263">
        <v>0</v>
      </c>
      <c r="D152" s="263">
        <v>0</v>
      </c>
      <c r="E152" s="272"/>
      <c r="F152" s="263">
        <v>0</v>
      </c>
    </row>
    <row r="153" spans="1:7" outlineLevel="1" x14ac:dyDescent="0.25">
      <c r="A153" s="248" t="s">
        <v>759</v>
      </c>
      <c r="C153" s="263"/>
      <c r="D153" s="263"/>
      <c r="E153" s="272"/>
      <c r="F153" s="263"/>
    </row>
    <row r="154" spans="1:7" outlineLevel="1" x14ac:dyDescent="0.25">
      <c r="A154" s="248" t="s">
        <v>760</v>
      </c>
      <c r="C154" s="263"/>
      <c r="D154" s="263"/>
      <c r="E154" s="272"/>
      <c r="F154" s="263"/>
    </row>
    <row r="155" spans="1:7" outlineLevel="1" x14ac:dyDescent="0.25">
      <c r="A155" s="248" t="s">
        <v>761</v>
      </c>
      <c r="C155" s="263"/>
      <c r="D155" s="263"/>
      <c r="E155" s="272"/>
      <c r="F155" s="263"/>
    </row>
    <row r="156" spans="1:7" outlineLevel="1" x14ac:dyDescent="0.25">
      <c r="A156" s="248" t="s">
        <v>762</v>
      </c>
      <c r="C156" s="263"/>
      <c r="D156" s="263"/>
      <c r="E156" s="272"/>
      <c r="F156" s="263"/>
    </row>
    <row r="157" spans="1:7" outlineLevel="1" x14ac:dyDescent="0.25">
      <c r="A157" s="248" t="s">
        <v>763</v>
      </c>
      <c r="C157" s="263"/>
      <c r="D157" s="263"/>
      <c r="E157" s="272"/>
      <c r="F157" s="263"/>
    </row>
    <row r="158" spans="1:7" outlineLevel="1" x14ac:dyDescent="0.25">
      <c r="A158" s="248" t="s">
        <v>764</v>
      </c>
      <c r="C158" s="263"/>
      <c r="D158" s="263"/>
      <c r="E158" s="272"/>
      <c r="F158" s="263"/>
    </row>
    <row r="159" spans="1:7" ht="15" customHeight="1" x14ac:dyDescent="0.25">
      <c r="A159" s="259"/>
      <c r="B159" s="260" t="s">
        <v>765</v>
      </c>
      <c r="C159" s="259" t="s">
        <v>607</v>
      </c>
      <c r="D159" s="259" t="s">
        <v>608</v>
      </c>
      <c r="E159" s="266"/>
      <c r="F159" s="261" t="s">
        <v>574</v>
      </c>
      <c r="G159" s="261"/>
    </row>
    <row r="160" spans="1:7" x14ac:dyDescent="0.25">
      <c r="A160" s="248" t="s">
        <v>766</v>
      </c>
      <c r="B160" s="248" t="s">
        <v>767</v>
      </c>
      <c r="C160" s="263" t="s">
        <v>256</v>
      </c>
      <c r="D160" s="263" t="s">
        <v>256</v>
      </c>
      <c r="E160" s="272"/>
      <c r="F160" s="263">
        <v>0.27757903853879168</v>
      </c>
    </row>
    <row r="161" spans="1:7" x14ac:dyDescent="0.25">
      <c r="A161" s="248" t="s">
        <v>768</v>
      </c>
      <c r="B161" s="248" t="s">
        <v>769</v>
      </c>
      <c r="C161" s="263" t="s">
        <v>256</v>
      </c>
      <c r="D161" s="263" t="s">
        <v>256</v>
      </c>
      <c r="E161" s="272"/>
      <c r="F161" s="263">
        <f>1-F160</f>
        <v>0.72242096146120827</v>
      </c>
    </row>
    <row r="162" spans="1:7" x14ac:dyDescent="0.25">
      <c r="A162" s="248" t="s">
        <v>770</v>
      </c>
      <c r="B162" s="248" t="s">
        <v>308</v>
      </c>
      <c r="C162" s="263">
        <v>0</v>
      </c>
      <c r="D162" s="263">
        <v>0</v>
      </c>
      <c r="E162" s="272"/>
      <c r="F162" s="263">
        <v>0</v>
      </c>
    </row>
    <row r="163" spans="1:7" outlineLevel="1" x14ac:dyDescent="0.25">
      <c r="A163" s="248" t="s">
        <v>771</v>
      </c>
      <c r="E163" s="242"/>
    </row>
    <row r="164" spans="1:7" outlineLevel="1" x14ac:dyDescent="0.25">
      <c r="A164" s="248" t="s">
        <v>773</v>
      </c>
      <c r="E164" s="242"/>
    </row>
    <row r="165" spans="1:7" outlineLevel="1" x14ac:dyDescent="0.25">
      <c r="A165" s="248" t="s">
        <v>774</v>
      </c>
      <c r="E165" s="242"/>
    </row>
    <row r="166" spans="1:7" outlineLevel="1" x14ac:dyDescent="0.25">
      <c r="A166" s="248" t="s">
        <v>775</v>
      </c>
      <c r="E166" s="242"/>
    </row>
    <row r="167" spans="1:7" outlineLevel="1" x14ac:dyDescent="0.25">
      <c r="A167" s="248" t="s">
        <v>776</v>
      </c>
      <c r="E167" s="242"/>
    </row>
    <row r="168" spans="1:7" outlineLevel="1" x14ac:dyDescent="0.25">
      <c r="A168" s="248" t="s">
        <v>777</v>
      </c>
      <c r="E168" s="242"/>
    </row>
    <row r="169" spans="1:7" ht="15" customHeight="1" x14ac:dyDescent="0.25">
      <c r="A169" s="259"/>
      <c r="B169" s="260" t="s">
        <v>778</v>
      </c>
      <c r="C169" s="259" t="s">
        <v>607</v>
      </c>
      <c r="D169" s="259" t="s">
        <v>608</v>
      </c>
      <c r="E169" s="266"/>
      <c r="F169" s="261" t="s">
        <v>574</v>
      </c>
      <c r="G169" s="261"/>
    </row>
    <row r="170" spans="1:7" x14ac:dyDescent="0.25">
      <c r="A170" s="248" t="s">
        <v>779</v>
      </c>
      <c r="B170" s="273" t="s">
        <v>780</v>
      </c>
      <c r="C170" s="263" t="s">
        <v>256</v>
      </c>
      <c r="D170" s="263" t="s">
        <v>256</v>
      </c>
      <c r="E170" s="272"/>
      <c r="F170" s="263">
        <v>4.6861623163043133E-2</v>
      </c>
    </row>
    <row r="171" spans="1:7" x14ac:dyDescent="0.25">
      <c r="A171" s="248" t="s">
        <v>781</v>
      </c>
      <c r="B171" s="273" t="s">
        <v>782</v>
      </c>
      <c r="C171" s="263" t="s">
        <v>256</v>
      </c>
      <c r="D171" s="263" t="s">
        <v>256</v>
      </c>
      <c r="E171" s="272"/>
      <c r="F171" s="263">
        <v>0.11389660361456699</v>
      </c>
    </row>
    <row r="172" spans="1:7" x14ac:dyDescent="0.25">
      <c r="A172" s="248" t="s">
        <v>783</v>
      </c>
      <c r="B172" s="273" t="s">
        <v>784</v>
      </c>
      <c r="C172" s="263" t="s">
        <v>256</v>
      </c>
      <c r="D172" s="263" t="s">
        <v>256</v>
      </c>
      <c r="E172" s="263"/>
      <c r="F172" s="263">
        <v>0.11145708466484459</v>
      </c>
    </row>
    <row r="173" spans="1:7" x14ac:dyDescent="0.25">
      <c r="A173" s="248" t="s">
        <v>785</v>
      </c>
      <c r="B173" s="273" t="s">
        <v>786</v>
      </c>
      <c r="C173" s="263" t="s">
        <v>256</v>
      </c>
      <c r="D173" s="263" t="s">
        <v>256</v>
      </c>
      <c r="E173" s="263"/>
      <c r="F173" s="263">
        <v>0.12019720599715911</v>
      </c>
    </row>
    <row r="174" spans="1:7" x14ac:dyDescent="0.25">
      <c r="A174" s="248" t="s">
        <v>787</v>
      </c>
      <c r="B174" s="273" t="s">
        <v>788</v>
      </c>
      <c r="C174" s="263" t="s">
        <v>256</v>
      </c>
      <c r="D174" s="263" t="s">
        <v>256</v>
      </c>
      <c r="E174" s="263"/>
      <c r="F174" s="263">
        <v>0.60758766114888918</v>
      </c>
    </row>
    <row r="175" spans="1:7" outlineLevel="1" x14ac:dyDescent="0.25">
      <c r="A175" s="248" t="s">
        <v>789</v>
      </c>
      <c r="B175" s="267"/>
      <c r="C175" s="263"/>
      <c r="D175" s="263"/>
      <c r="E175" s="263"/>
      <c r="F175" s="263"/>
    </row>
    <row r="176" spans="1:7" outlineLevel="1" x14ac:dyDescent="0.25">
      <c r="A176" s="248" t="s">
        <v>790</v>
      </c>
      <c r="B176" s="267"/>
      <c r="C176" s="263"/>
      <c r="D176" s="263"/>
      <c r="E176" s="263"/>
      <c r="F176" s="263"/>
    </row>
    <row r="177" spans="1:7" outlineLevel="1" x14ac:dyDescent="0.25">
      <c r="A177" s="248" t="s">
        <v>791</v>
      </c>
      <c r="B177" s="273"/>
      <c r="C177" s="263"/>
      <c r="D177" s="263"/>
      <c r="E177" s="263"/>
      <c r="F177" s="263"/>
    </row>
    <row r="178" spans="1:7" outlineLevel="1" x14ac:dyDescent="0.25">
      <c r="A178" s="248" t="s">
        <v>792</v>
      </c>
      <c r="B178" s="273"/>
      <c r="C178" s="263"/>
      <c r="D178" s="263"/>
      <c r="E178" s="263"/>
      <c r="F178" s="263"/>
    </row>
    <row r="179" spans="1:7" ht="15" customHeight="1" x14ac:dyDescent="0.25">
      <c r="A179" s="259"/>
      <c r="B179" s="260" t="s">
        <v>793</v>
      </c>
      <c r="C179" s="259" t="s">
        <v>607</v>
      </c>
      <c r="D179" s="259" t="s">
        <v>608</v>
      </c>
      <c r="E179" s="266"/>
      <c r="F179" s="261" t="s">
        <v>574</v>
      </c>
      <c r="G179" s="261"/>
    </row>
    <row r="180" spans="1:7" x14ac:dyDescent="0.25">
      <c r="A180" s="248" t="s">
        <v>794</v>
      </c>
      <c r="B180" s="248" t="s">
        <v>795</v>
      </c>
      <c r="C180" s="263" t="s">
        <v>256</v>
      </c>
      <c r="D180" s="263" t="s">
        <v>256</v>
      </c>
      <c r="E180" s="272"/>
      <c r="F180" s="263">
        <v>4.8090312063049743E-4</v>
      </c>
    </row>
    <row r="181" spans="1:7" outlineLevel="1" x14ac:dyDescent="0.25">
      <c r="A181" s="248" t="s">
        <v>796</v>
      </c>
      <c r="B181" s="274"/>
      <c r="C181" s="263"/>
      <c r="D181" s="263"/>
      <c r="E181" s="272"/>
      <c r="F181" s="263"/>
    </row>
    <row r="182" spans="1:7" outlineLevel="1" x14ac:dyDescent="0.25">
      <c r="A182" s="248" t="s">
        <v>797</v>
      </c>
      <c r="B182" s="274"/>
      <c r="C182" s="263"/>
      <c r="D182" s="263"/>
      <c r="E182" s="272"/>
      <c r="F182" s="263"/>
    </row>
    <row r="183" spans="1:7" outlineLevel="1" x14ac:dyDescent="0.25">
      <c r="A183" s="248" t="s">
        <v>798</v>
      </c>
      <c r="B183" s="274"/>
      <c r="C183" s="263"/>
      <c r="D183" s="263"/>
      <c r="E183" s="272"/>
      <c r="F183" s="263"/>
    </row>
    <row r="184" spans="1:7" outlineLevel="1" x14ac:dyDescent="0.25">
      <c r="A184" s="248" t="s">
        <v>799</v>
      </c>
      <c r="B184" s="274"/>
      <c r="C184" s="263"/>
      <c r="D184" s="263"/>
      <c r="E184" s="272"/>
      <c r="F184" s="263"/>
    </row>
    <row r="185" spans="1:7" ht="18.75" x14ac:dyDescent="0.25">
      <c r="A185" s="275"/>
      <c r="B185" s="276" t="s">
        <v>571</v>
      </c>
      <c r="C185" s="275"/>
      <c r="D185" s="275"/>
      <c r="E185" s="275"/>
      <c r="F185" s="277"/>
      <c r="G185" s="277"/>
    </row>
    <row r="186" spans="1:7" ht="15" customHeight="1" x14ac:dyDescent="0.25">
      <c r="A186" s="259"/>
      <c r="B186" s="260" t="s">
        <v>800</v>
      </c>
      <c r="C186" s="259" t="s">
        <v>801</v>
      </c>
      <c r="D186" s="259" t="s">
        <v>802</v>
      </c>
      <c r="E186" s="266"/>
      <c r="F186" s="259" t="s">
        <v>607</v>
      </c>
      <c r="G186" s="259" t="s">
        <v>803</v>
      </c>
    </row>
    <row r="187" spans="1:7" x14ac:dyDescent="0.25">
      <c r="A187" s="248" t="s">
        <v>804</v>
      </c>
      <c r="B187" s="271" t="s">
        <v>805</v>
      </c>
      <c r="C187" s="225">
        <f>C12/D187*1000</f>
        <v>126.73138729175881</v>
      </c>
      <c r="D187" s="248">
        <f>C28</f>
        <v>183141</v>
      </c>
      <c r="E187" s="278"/>
      <c r="F187" s="279"/>
      <c r="G187" s="279"/>
    </row>
    <row r="188" spans="1:7" x14ac:dyDescent="0.25">
      <c r="A188" s="278"/>
      <c r="B188" s="280"/>
      <c r="C188" s="278"/>
      <c r="D188" s="278"/>
      <c r="E188" s="278"/>
      <c r="F188" s="279"/>
      <c r="G188" s="279"/>
    </row>
    <row r="189" spans="1:7" x14ac:dyDescent="0.25">
      <c r="B189" s="271" t="s">
        <v>1051</v>
      </c>
      <c r="C189" s="278"/>
      <c r="D189" s="278"/>
      <c r="E189" s="278"/>
      <c r="F189" s="279"/>
      <c r="G189" s="279"/>
    </row>
    <row r="190" spans="1:7" x14ac:dyDescent="0.25">
      <c r="A190" s="248" t="s">
        <v>806</v>
      </c>
      <c r="B190" s="271" t="s">
        <v>703</v>
      </c>
      <c r="C190" s="225"/>
      <c r="D190" s="281"/>
      <c r="E190" s="278"/>
      <c r="F190" s="205" t="str">
        <f>IF($C$214=0,"",IF(C190="[for completion]","",IF(C190="","",C190/$C$214)))</f>
        <v/>
      </c>
      <c r="G190" s="205" t="str">
        <f>IF($D$214=0,"",IF(D190="[for completion]","",IF(D190="","",D190/$D$214)))</f>
        <v/>
      </c>
    </row>
    <row r="191" spans="1:7" x14ac:dyDescent="0.25">
      <c r="A191" s="248" t="s">
        <v>807</v>
      </c>
      <c r="B191" s="271" t="s">
        <v>703</v>
      </c>
      <c r="C191" s="225"/>
      <c r="D191" s="281"/>
      <c r="E191" s="278"/>
      <c r="F191" s="205" t="str">
        <f t="shared" ref="F191:F213" si="1">IF($C$214=0,"",IF(C191="[for completion]","",IF(C191="","",C191/$C$214)))</f>
        <v/>
      </c>
      <c r="G191" s="205" t="str">
        <f t="shared" ref="G191:G213" si="2">IF($D$214=0,"",IF(D191="[for completion]","",IF(D191="","",D191/$D$214)))</f>
        <v/>
      </c>
    </row>
    <row r="192" spans="1:7" x14ac:dyDescent="0.25">
      <c r="A192" s="248" t="s">
        <v>808</v>
      </c>
      <c r="B192" s="271" t="s">
        <v>703</v>
      </c>
      <c r="C192" s="225"/>
      <c r="D192" s="281"/>
      <c r="E192" s="278"/>
      <c r="F192" s="205" t="str">
        <f t="shared" si="1"/>
        <v/>
      </c>
      <c r="G192" s="205" t="str">
        <f t="shared" si="2"/>
        <v/>
      </c>
    </row>
    <row r="193" spans="1:7" x14ac:dyDescent="0.25">
      <c r="A193" s="248" t="s">
        <v>809</v>
      </c>
      <c r="B193" s="271" t="s">
        <v>703</v>
      </c>
      <c r="C193" s="225"/>
      <c r="D193" s="281"/>
      <c r="E193" s="278"/>
      <c r="F193" s="205" t="str">
        <f t="shared" si="1"/>
        <v/>
      </c>
      <c r="G193" s="205" t="str">
        <f t="shared" si="2"/>
        <v/>
      </c>
    </row>
    <row r="194" spans="1:7" x14ac:dyDescent="0.25">
      <c r="A194" s="248" t="s">
        <v>810</v>
      </c>
      <c r="B194" s="271" t="s">
        <v>703</v>
      </c>
      <c r="C194" s="225"/>
      <c r="D194" s="281"/>
      <c r="E194" s="278"/>
      <c r="F194" s="205" t="str">
        <f t="shared" si="1"/>
        <v/>
      </c>
      <c r="G194" s="205" t="str">
        <f t="shared" si="2"/>
        <v/>
      </c>
    </row>
    <row r="195" spans="1:7" x14ac:dyDescent="0.25">
      <c r="A195" s="248" t="s">
        <v>811</v>
      </c>
      <c r="B195" s="271" t="s">
        <v>703</v>
      </c>
      <c r="C195" s="225"/>
      <c r="D195" s="281"/>
      <c r="E195" s="278"/>
      <c r="F195" s="205" t="str">
        <f t="shared" si="1"/>
        <v/>
      </c>
      <c r="G195" s="205" t="str">
        <f t="shared" si="2"/>
        <v/>
      </c>
    </row>
    <row r="196" spans="1:7" x14ac:dyDescent="0.25">
      <c r="A196" s="248" t="s">
        <v>812</v>
      </c>
      <c r="B196" s="271" t="s">
        <v>703</v>
      </c>
      <c r="C196" s="225"/>
      <c r="D196" s="281"/>
      <c r="E196" s="278"/>
      <c r="F196" s="205" t="str">
        <f t="shared" si="1"/>
        <v/>
      </c>
      <c r="G196" s="205" t="str">
        <f t="shared" si="2"/>
        <v/>
      </c>
    </row>
    <row r="197" spans="1:7" x14ac:dyDescent="0.25">
      <c r="A197" s="248" t="s">
        <v>813</v>
      </c>
      <c r="B197" s="271" t="s">
        <v>703</v>
      </c>
      <c r="C197" s="225"/>
      <c r="D197" s="281"/>
      <c r="E197" s="278"/>
      <c r="F197" s="205" t="str">
        <f t="shared" si="1"/>
        <v/>
      </c>
      <c r="G197" s="205" t="str">
        <f t="shared" si="2"/>
        <v/>
      </c>
    </row>
    <row r="198" spans="1:7" x14ac:dyDescent="0.25">
      <c r="A198" s="248" t="s">
        <v>814</v>
      </c>
      <c r="B198" s="271" t="s">
        <v>703</v>
      </c>
      <c r="C198" s="225"/>
      <c r="D198" s="281"/>
      <c r="E198" s="278"/>
      <c r="F198" s="205" t="str">
        <f t="shared" si="1"/>
        <v/>
      </c>
      <c r="G198" s="205" t="str">
        <f t="shared" si="2"/>
        <v/>
      </c>
    </row>
    <row r="199" spans="1:7" x14ac:dyDescent="0.25">
      <c r="A199" s="248" t="s">
        <v>815</v>
      </c>
      <c r="B199" s="271" t="s">
        <v>703</v>
      </c>
      <c r="C199" s="225"/>
      <c r="D199" s="281"/>
      <c r="E199" s="271"/>
      <c r="F199" s="205" t="str">
        <f t="shared" si="1"/>
        <v/>
      </c>
      <c r="G199" s="205" t="str">
        <f t="shared" si="2"/>
        <v/>
      </c>
    </row>
    <row r="200" spans="1:7" x14ac:dyDescent="0.25">
      <c r="A200" s="248" t="s">
        <v>816</v>
      </c>
      <c r="B200" s="271" t="s">
        <v>703</v>
      </c>
      <c r="C200" s="225"/>
      <c r="D200" s="281"/>
      <c r="E200" s="271"/>
      <c r="F200" s="205" t="str">
        <f t="shared" si="1"/>
        <v/>
      </c>
      <c r="G200" s="205" t="str">
        <f t="shared" si="2"/>
        <v/>
      </c>
    </row>
    <row r="201" spans="1:7" x14ac:dyDescent="0.25">
      <c r="A201" s="248" t="s">
        <v>817</v>
      </c>
      <c r="B201" s="271" t="s">
        <v>703</v>
      </c>
      <c r="C201" s="225"/>
      <c r="D201" s="281"/>
      <c r="E201" s="271"/>
      <c r="F201" s="205" t="str">
        <f t="shared" si="1"/>
        <v/>
      </c>
      <c r="G201" s="205" t="str">
        <f t="shared" si="2"/>
        <v/>
      </c>
    </row>
    <row r="202" spans="1:7" x14ac:dyDescent="0.25">
      <c r="A202" s="248" t="s">
        <v>818</v>
      </c>
      <c r="B202" s="271" t="s">
        <v>703</v>
      </c>
      <c r="C202" s="225"/>
      <c r="D202" s="281"/>
      <c r="E202" s="271"/>
      <c r="F202" s="205" t="str">
        <f t="shared" si="1"/>
        <v/>
      </c>
      <c r="G202" s="205" t="str">
        <f t="shared" si="2"/>
        <v/>
      </c>
    </row>
    <row r="203" spans="1:7" x14ac:dyDescent="0.25">
      <c r="A203" s="248" t="s">
        <v>819</v>
      </c>
      <c r="B203" s="271" t="s">
        <v>703</v>
      </c>
      <c r="C203" s="225"/>
      <c r="D203" s="281"/>
      <c r="E203" s="271"/>
      <c r="F203" s="205" t="str">
        <f t="shared" si="1"/>
        <v/>
      </c>
      <c r="G203" s="205" t="str">
        <f t="shared" si="2"/>
        <v/>
      </c>
    </row>
    <row r="204" spans="1:7" x14ac:dyDescent="0.25">
      <c r="A204" s="248" t="s">
        <v>820</v>
      </c>
      <c r="B204" s="271" t="s">
        <v>703</v>
      </c>
      <c r="C204" s="225"/>
      <c r="D204" s="281"/>
      <c r="E204" s="271"/>
      <c r="F204" s="205" t="str">
        <f t="shared" si="1"/>
        <v/>
      </c>
      <c r="G204" s="205" t="str">
        <f t="shared" si="2"/>
        <v/>
      </c>
    </row>
    <row r="205" spans="1:7" x14ac:dyDescent="0.25">
      <c r="A205" s="248" t="s">
        <v>821</v>
      </c>
      <c r="B205" s="271" t="s">
        <v>703</v>
      </c>
      <c r="C205" s="225"/>
      <c r="D205" s="281"/>
      <c r="F205" s="205" t="str">
        <f t="shared" si="1"/>
        <v/>
      </c>
      <c r="G205" s="205" t="str">
        <f t="shared" si="2"/>
        <v/>
      </c>
    </row>
    <row r="206" spans="1:7" x14ac:dyDescent="0.25">
      <c r="A206" s="248" t="s">
        <v>822</v>
      </c>
      <c r="B206" s="271" t="s">
        <v>703</v>
      </c>
      <c r="C206" s="225"/>
      <c r="D206" s="281"/>
      <c r="E206" s="282"/>
      <c r="F206" s="205" t="str">
        <f t="shared" si="1"/>
        <v/>
      </c>
      <c r="G206" s="205" t="str">
        <f t="shared" si="2"/>
        <v/>
      </c>
    </row>
    <row r="207" spans="1:7" x14ac:dyDescent="0.25">
      <c r="A207" s="248" t="s">
        <v>823</v>
      </c>
      <c r="B207" s="271" t="s">
        <v>703</v>
      </c>
      <c r="C207" s="225"/>
      <c r="D207" s="281"/>
      <c r="E207" s="282"/>
      <c r="F207" s="205" t="str">
        <f t="shared" si="1"/>
        <v/>
      </c>
      <c r="G207" s="205" t="str">
        <f t="shared" si="2"/>
        <v/>
      </c>
    </row>
    <row r="208" spans="1:7" x14ac:dyDescent="0.25">
      <c r="A208" s="248" t="s">
        <v>824</v>
      </c>
      <c r="B208" s="271" t="s">
        <v>703</v>
      </c>
      <c r="C208" s="225"/>
      <c r="D208" s="281"/>
      <c r="E208" s="282"/>
      <c r="F208" s="205" t="str">
        <f t="shared" si="1"/>
        <v/>
      </c>
      <c r="G208" s="205" t="str">
        <f t="shared" si="2"/>
        <v/>
      </c>
    </row>
    <row r="209" spans="1:7" x14ac:dyDescent="0.25">
      <c r="A209" s="248" t="s">
        <v>825</v>
      </c>
      <c r="B209" s="271" t="s">
        <v>703</v>
      </c>
      <c r="C209" s="225"/>
      <c r="D209" s="281"/>
      <c r="E209" s="282"/>
      <c r="F209" s="205" t="str">
        <f t="shared" si="1"/>
        <v/>
      </c>
      <c r="G209" s="205" t="str">
        <f t="shared" si="2"/>
        <v/>
      </c>
    </row>
    <row r="210" spans="1:7" x14ac:dyDescent="0.25">
      <c r="A210" s="248" t="s">
        <v>826</v>
      </c>
      <c r="B210" s="271" t="s">
        <v>703</v>
      </c>
      <c r="C210" s="225"/>
      <c r="D210" s="281"/>
      <c r="E210" s="282"/>
      <c r="F210" s="205" t="str">
        <f t="shared" si="1"/>
        <v/>
      </c>
      <c r="G210" s="205" t="str">
        <f t="shared" si="2"/>
        <v/>
      </c>
    </row>
    <row r="211" spans="1:7" x14ac:dyDescent="0.25">
      <c r="A211" s="248" t="s">
        <v>827</v>
      </c>
      <c r="B211" s="271" t="s">
        <v>703</v>
      </c>
      <c r="C211" s="225"/>
      <c r="D211" s="281"/>
      <c r="E211" s="282"/>
      <c r="F211" s="205" t="str">
        <f t="shared" si="1"/>
        <v/>
      </c>
      <c r="G211" s="205" t="str">
        <f t="shared" si="2"/>
        <v/>
      </c>
    </row>
    <row r="212" spans="1:7" x14ac:dyDescent="0.25">
      <c r="A212" s="248" t="s">
        <v>828</v>
      </c>
      <c r="B212" s="271" t="s">
        <v>703</v>
      </c>
      <c r="C212" s="225"/>
      <c r="D212" s="281"/>
      <c r="E212" s="282"/>
      <c r="F212" s="205" t="str">
        <f t="shared" si="1"/>
        <v/>
      </c>
      <c r="G212" s="205" t="str">
        <f t="shared" si="2"/>
        <v/>
      </c>
    </row>
    <row r="213" spans="1:7" x14ac:dyDescent="0.25">
      <c r="A213" s="248" t="s">
        <v>829</v>
      </c>
      <c r="B213" s="271" t="s">
        <v>703</v>
      </c>
      <c r="C213" s="225"/>
      <c r="D213" s="281"/>
      <c r="E213" s="282"/>
      <c r="F213" s="205" t="str">
        <f t="shared" si="1"/>
        <v/>
      </c>
      <c r="G213" s="205" t="str">
        <f t="shared" si="2"/>
        <v/>
      </c>
    </row>
    <row r="214" spans="1:7" x14ac:dyDescent="0.25">
      <c r="A214" s="248" t="s">
        <v>830</v>
      </c>
      <c r="B214" s="283" t="s">
        <v>185</v>
      </c>
      <c r="C214" s="284">
        <f>SUM(C190:C213)</f>
        <v>0</v>
      </c>
      <c r="D214" s="285">
        <f>SUM(D190:D213)</f>
        <v>0</v>
      </c>
      <c r="E214" s="282"/>
      <c r="F214" s="286">
        <f>SUM(F190:F213)</f>
        <v>0</v>
      </c>
      <c r="G214" s="286">
        <f>SUM(G190:G213)</f>
        <v>0</v>
      </c>
    </row>
    <row r="215" spans="1:7" ht="15" customHeight="1" x14ac:dyDescent="0.25">
      <c r="A215" s="259"/>
      <c r="B215" s="260" t="s">
        <v>831</v>
      </c>
      <c r="C215" s="259" t="s">
        <v>801</v>
      </c>
      <c r="D215" s="259" t="s">
        <v>802</v>
      </c>
      <c r="E215" s="266"/>
      <c r="F215" s="259" t="s">
        <v>607</v>
      </c>
      <c r="G215" s="259" t="s">
        <v>803</v>
      </c>
    </row>
    <row r="216" spans="1:7" x14ac:dyDescent="0.25">
      <c r="A216" s="248" t="s">
        <v>832</v>
      </c>
      <c r="B216" s="248" t="s">
        <v>833</v>
      </c>
      <c r="C216" s="263">
        <v>0.52</v>
      </c>
      <c r="F216" s="268"/>
      <c r="G216" s="268"/>
    </row>
    <row r="217" spans="1:7" x14ac:dyDescent="0.25">
      <c r="F217" s="268"/>
      <c r="G217" s="268"/>
    </row>
    <row r="218" spans="1:7" x14ac:dyDescent="0.25">
      <c r="B218" s="271" t="s">
        <v>868</v>
      </c>
      <c r="F218" s="268"/>
      <c r="G218" s="268"/>
    </row>
    <row r="219" spans="1:7" x14ac:dyDescent="0.25">
      <c r="A219" s="248" t="s">
        <v>834</v>
      </c>
      <c r="B219" s="248" t="s">
        <v>835</v>
      </c>
      <c r="C219" s="225">
        <v>4504.3999999999996</v>
      </c>
      <c r="D219" s="281" t="s">
        <v>256</v>
      </c>
      <c r="F219" s="205">
        <f t="shared" ref="F219:F233" si="3">IF($C$227=0,"",IF(C219="[for completion]","",C219/$C$227))</f>
        <v>0.16088678176717433</v>
      </c>
      <c r="G219" s="205" t="str">
        <f t="shared" ref="G219:G233" si="4">IF($D$227=0,"",IF(D219="[for completion]","",D219/$D$227))</f>
        <v/>
      </c>
    </row>
    <row r="220" spans="1:7" x14ac:dyDescent="0.25">
      <c r="A220" s="248" t="s">
        <v>836</v>
      </c>
      <c r="B220" s="248" t="s">
        <v>837</v>
      </c>
      <c r="C220" s="225">
        <v>3513.1</v>
      </c>
      <c r="D220" s="281" t="s">
        <v>256</v>
      </c>
      <c r="F220" s="205">
        <f t="shared" si="3"/>
        <v>0.12547983150392064</v>
      </c>
      <c r="G220" s="205" t="str">
        <f t="shared" si="4"/>
        <v/>
      </c>
    </row>
    <row r="221" spans="1:7" x14ac:dyDescent="0.25">
      <c r="A221" s="248" t="s">
        <v>838</v>
      </c>
      <c r="B221" s="248" t="s">
        <v>839</v>
      </c>
      <c r="C221" s="225">
        <v>19979.828000000001</v>
      </c>
      <c r="D221" s="281" t="s">
        <v>256</v>
      </c>
      <c r="F221" s="205">
        <f t="shared" si="3"/>
        <v>0.71363338672890497</v>
      </c>
      <c r="G221" s="205" t="str">
        <f t="shared" si="4"/>
        <v/>
      </c>
    </row>
    <row r="222" spans="1:7" x14ac:dyDescent="0.25">
      <c r="A222" s="248" t="s">
        <v>840</v>
      </c>
      <c r="B222" s="248" t="s">
        <v>841</v>
      </c>
      <c r="C222" s="225">
        <v>0</v>
      </c>
      <c r="D222" s="225">
        <v>0</v>
      </c>
      <c r="F222" s="205">
        <f t="shared" si="3"/>
        <v>0</v>
      </c>
      <c r="G222" s="205" t="str">
        <f t="shared" si="4"/>
        <v/>
      </c>
    </row>
    <row r="223" spans="1:7" x14ac:dyDescent="0.25">
      <c r="A223" s="248" t="s">
        <v>842</v>
      </c>
      <c r="B223" s="248" t="s">
        <v>843</v>
      </c>
      <c r="C223" s="225">
        <v>0</v>
      </c>
      <c r="D223" s="225">
        <v>0</v>
      </c>
      <c r="F223" s="205">
        <f t="shared" si="3"/>
        <v>0</v>
      </c>
      <c r="G223" s="205" t="str">
        <f t="shared" si="4"/>
        <v/>
      </c>
    </row>
    <row r="224" spans="1:7" x14ac:dyDescent="0.25">
      <c r="A224" s="248" t="s">
        <v>844</v>
      </c>
      <c r="B224" s="248" t="s">
        <v>845</v>
      </c>
      <c r="C224" s="225">
        <v>0</v>
      </c>
      <c r="D224" s="225">
        <v>0</v>
      </c>
      <c r="F224" s="205">
        <f t="shared" si="3"/>
        <v>0</v>
      </c>
      <c r="G224" s="205" t="str">
        <f t="shared" si="4"/>
        <v/>
      </c>
    </row>
    <row r="225" spans="1:7" x14ac:dyDescent="0.25">
      <c r="A225" s="248" t="s">
        <v>846</v>
      </c>
      <c r="B225" s="248" t="s">
        <v>847</v>
      </c>
      <c r="C225" s="225">
        <v>0</v>
      </c>
      <c r="D225" s="225">
        <v>0</v>
      </c>
      <c r="F225" s="205">
        <f t="shared" si="3"/>
        <v>0</v>
      </c>
      <c r="G225" s="205" t="str">
        <f t="shared" si="4"/>
        <v/>
      </c>
    </row>
    <row r="226" spans="1:7" x14ac:dyDescent="0.25">
      <c r="A226" s="248" t="s">
        <v>848</v>
      </c>
      <c r="B226" s="248" t="s">
        <v>849</v>
      </c>
      <c r="C226" s="225">
        <v>0</v>
      </c>
      <c r="D226" s="225">
        <v>0</v>
      </c>
      <c r="F226" s="205">
        <f t="shared" si="3"/>
        <v>0</v>
      </c>
      <c r="G226" s="205" t="str">
        <f t="shared" si="4"/>
        <v/>
      </c>
    </row>
    <row r="227" spans="1:7" x14ac:dyDescent="0.25">
      <c r="A227" s="248" t="s">
        <v>850</v>
      </c>
      <c r="B227" s="283" t="s">
        <v>185</v>
      </c>
      <c r="C227" s="225">
        <f>SUM(C219:C226)</f>
        <v>27997.328000000001</v>
      </c>
      <c r="D227" s="281">
        <f>SUM(D219:D226)</f>
        <v>0</v>
      </c>
      <c r="F227" s="263">
        <f>SUM(F219:F226)</f>
        <v>1</v>
      </c>
      <c r="G227" s="263">
        <f>SUM(G219:G226)</f>
        <v>0</v>
      </c>
    </row>
    <row r="228" spans="1:7" outlineLevel="1" x14ac:dyDescent="0.25">
      <c r="A228" s="248" t="s">
        <v>851</v>
      </c>
      <c r="B228" s="264" t="s">
        <v>852</v>
      </c>
      <c r="C228" s="225">
        <v>0</v>
      </c>
      <c r="D228" s="225">
        <v>0</v>
      </c>
      <c r="F228" s="205">
        <f t="shared" si="3"/>
        <v>0</v>
      </c>
      <c r="G228" s="205" t="str">
        <f t="shared" si="4"/>
        <v/>
      </c>
    </row>
    <row r="229" spans="1:7" outlineLevel="1" x14ac:dyDescent="0.25">
      <c r="A229" s="248" t="s">
        <v>853</v>
      </c>
      <c r="B229" s="264" t="s">
        <v>854</v>
      </c>
      <c r="C229" s="225">
        <v>0</v>
      </c>
      <c r="D229" s="225">
        <v>0</v>
      </c>
      <c r="F229" s="205">
        <f t="shared" si="3"/>
        <v>0</v>
      </c>
      <c r="G229" s="205" t="str">
        <f t="shared" si="4"/>
        <v/>
      </c>
    </row>
    <row r="230" spans="1:7" outlineLevel="1" x14ac:dyDescent="0.25">
      <c r="A230" s="248" t="s">
        <v>855</v>
      </c>
      <c r="B230" s="264" t="s">
        <v>856</v>
      </c>
      <c r="C230" s="225">
        <v>0</v>
      </c>
      <c r="D230" s="225">
        <v>0</v>
      </c>
      <c r="F230" s="205">
        <f t="shared" si="3"/>
        <v>0</v>
      </c>
      <c r="G230" s="205" t="str">
        <f t="shared" si="4"/>
        <v/>
      </c>
    </row>
    <row r="231" spans="1:7" outlineLevel="1" x14ac:dyDescent="0.25">
      <c r="A231" s="248" t="s">
        <v>857</v>
      </c>
      <c r="B231" s="264" t="s">
        <v>858</v>
      </c>
      <c r="C231" s="225">
        <v>0</v>
      </c>
      <c r="D231" s="225">
        <v>0</v>
      </c>
      <c r="F231" s="205">
        <f t="shared" si="3"/>
        <v>0</v>
      </c>
      <c r="G231" s="205" t="str">
        <f t="shared" si="4"/>
        <v/>
      </c>
    </row>
    <row r="232" spans="1:7" outlineLevel="1" x14ac:dyDescent="0.25">
      <c r="A232" s="248" t="s">
        <v>859</v>
      </c>
      <c r="B232" s="264" t="s">
        <v>860</v>
      </c>
      <c r="C232" s="225">
        <v>0</v>
      </c>
      <c r="D232" s="225">
        <v>0</v>
      </c>
      <c r="F232" s="205">
        <f t="shared" si="3"/>
        <v>0</v>
      </c>
      <c r="G232" s="205" t="str">
        <f t="shared" si="4"/>
        <v/>
      </c>
    </row>
    <row r="233" spans="1:7" outlineLevel="1" x14ac:dyDescent="0.25">
      <c r="A233" s="248" t="s">
        <v>861</v>
      </c>
      <c r="B233" s="264" t="s">
        <v>862</v>
      </c>
      <c r="C233" s="225">
        <v>0</v>
      </c>
      <c r="D233" s="225">
        <v>0</v>
      </c>
      <c r="F233" s="205">
        <f t="shared" si="3"/>
        <v>0</v>
      </c>
      <c r="G233" s="205" t="str">
        <f t="shared" si="4"/>
        <v/>
      </c>
    </row>
    <row r="234" spans="1:7" outlineLevel="1" x14ac:dyDescent="0.25">
      <c r="A234" s="248" t="s">
        <v>863</v>
      </c>
      <c r="B234" s="264"/>
      <c r="F234" s="205"/>
      <c r="G234" s="205"/>
    </row>
    <row r="235" spans="1:7" outlineLevel="1" x14ac:dyDescent="0.25">
      <c r="A235" s="248" t="s">
        <v>864</v>
      </c>
      <c r="B235" s="264"/>
      <c r="F235" s="205"/>
      <c r="G235" s="205"/>
    </row>
    <row r="236" spans="1:7" outlineLevel="1" x14ac:dyDescent="0.25">
      <c r="A236" s="248" t="s">
        <v>865</v>
      </c>
      <c r="B236" s="264"/>
      <c r="F236" s="205"/>
      <c r="G236" s="205"/>
    </row>
    <row r="237" spans="1:7" ht="15" customHeight="1" x14ac:dyDescent="0.25">
      <c r="A237" s="259"/>
      <c r="B237" s="260" t="s">
        <v>866</v>
      </c>
      <c r="C237" s="259" t="s">
        <v>801</v>
      </c>
      <c r="D237" s="259" t="s">
        <v>802</v>
      </c>
      <c r="E237" s="266"/>
      <c r="F237" s="259" t="s">
        <v>607</v>
      </c>
      <c r="G237" s="259" t="s">
        <v>803</v>
      </c>
    </row>
    <row r="238" spans="1:7" x14ac:dyDescent="0.25">
      <c r="A238" s="248" t="s">
        <v>867</v>
      </c>
      <c r="B238" s="248" t="s">
        <v>833</v>
      </c>
      <c r="C238" s="263" t="s">
        <v>164</v>
      </c>
      <c r="F238" s="268"/>
      <c r="G238" s="268"/>
    </row>
    <row r="239" spans="1:7" x14ac:dyDescent="0.25">
      <c r="F239" s="268"/>
      <c r="G239" s="268"/>
    </row>
    <row r="240" spans="1:7" x14ac:dyDescent="0.25">
      <c r="B240" s="271" t="s">
        <v>868</v>
      </c>
      <c r="F240" s="268"/>
      <c r="G240" s="268"/>
    </row>
    <row r="241" spans="1:7" x14ac:dyDescent="0.25">
      <c r="A241" s="248" t="s">
        <v>869</v>
      </c>
      <c r="B241" s="248" t="s">
        <v>835</v>
      </c>
      <c r="C241" s="263" t="s">
        <v>164</v>
      </c>
      <c r="D241" s="263" t="s">
        <v>164</v>
      </c>
      <c r="F241" s="205" t="str">
        <f>IF($C$249=0,"",IF(C241="[Mark as ND1 if not relevant]","",C241/$C$249))</f>
        <v/>
      </c>
      <c r="G241" s="205" t="str">
        <f>IF($D$249=0,"",IF(D241="[Mark as ND1 if not relevant]","",D241/$D$249))</f>
        <v/>
      </c>
    </row>
    <row r="242" spans="1:7" x14ac:dyDescent="0.25">
      <c r="A242" s="248" t="s">
        <v>870</v>
      </c>
      <c r="B242" s="248" t="s">
        <v>837</v>
      </c>
      <c r="C242" s="263" t="s">
        <v>164</v>
      </c>
      <c r="D242" s="263" t="s">
        <v>164</v>
      </c>
      <c r="F242" s="205" t="str">
        <f t="shared" ref="F242:F248" si="5">IF($C$249=0,"",IF(C242="[Mark as ND1 if not relevant]","",C242/$C$249))</f>
        <v/>
      </c>
      <c r="G242" s="205" t="str">
        <f t="shared" ref="G242:G248" si="6">IF($D$249=0,"",IF(D242="[Mark as ND1 if not relevant]","",D242/$D$249))</f>
        <v/>
      </c>
    </row>
    <row r="243" spans="1:7" x14ac:dyDescent="0.25">
      <c r="A243" s="248" t="s">
        <v>871</v>
      </c>
      <c r="B243" s="248" t="s">
        <v>839</v>
      </c>
      <c r="C243" s="263" t="s">
        <v>164</v>
      </c>
      <c r="D243" s="263" t="s">
        <v>164</v>
      </c>
      <c r="F243" s="205" t="str">
        <f t="shared" si="5"/>
        <v/>
      </c>
      <c r="G243" s="205" t="str">
        <f t="shared" si="6"/>
        <v/>
      </c>
    </row>
    <row r="244" spans="1:7" x14ac:dyDescent="0.25">
      <c r="A244" s="248" t="s">
        <v>872</v>
      </c>
      <c r="B244" s="248" t="s">
        <v>841</v>
      </c>
      <c r="C244" s="263" t="s">
        <v>164</v>
      </c>
      <c r="D244" s="263" t="s">
        <v>164</v>
      </c>
      <c r="F244" s="205" t="str">
        <f t="shared" si="5"/>
        <v/>
      </c>
      <c r="G244" s="205" t="str">
        <f t="shared" si="6"/>
        <v/>
      </c>
    </row>
    <row r="245" spans="1:7" x14ac:dyDescent="0.25">
      <c r="A245" s="248" t="s">
        <v>873</v>
      </c>
      <c r="B245" s="248" t="s">
        <v>843</v>
      </c>
      <c r="C245" s="263" t="s">
        <v>164</v>
      </c>
      <c r="D245" s="263" t="s">
        <v>164</v>
      </c>
      <c r="F245" s="205" t="str">
        <f t="shared" si="5"/>
        <v/>
      </c>
      <c r="G245" s="205" t="str">
        <f t="shared" si="6"/>
        <v/>
      </c>
    </row>
    <row r="246" spans="1:7" x14ac:dyDescent="0.25">
      <c r="A246" s="248" t="s">
        <v>874</v>
      </c>
      <c r="B246" s="248" t="s">
        <v>845</v>
      </c>
      <c r="C246" s="263" t="s">
        <v>164</v>
      </c>
      <c r="D246" s="263" t="s">
        <v>164</v>
      </c>
      <c r="F246" s="205" t="str">
        <f t="shared" si="5"/>
        <v/>
      </c>
      <c r="G246" s="205" t="str">
        <f t="shared" si="6"/>
        <v/>
      </c>
    </row>
    <row r="247" spans="1:7" x14ac:dyDescent="0.25">
      <c r="A247" s="248" t="s">
        <v>875</v>
      </c>
      <c r="B247" s="248" t="s">
        <v>847</v>
      </c>
      <c r="C247" s="263" t="s">
        <v>164</v>
      </c>
      <c r="D247" s="263" t="s">
        <v>164</v>
      </c>
      <c r="F247" s="205" t="str">
        <f t="shared" si="5"/>
        <v/>
      </c>
      <c r="G247" s="205" t="str">
        <f t="shared" si="6"/>
        <v/>
      </c>
    </row>
    <row r="248" spans="1:7" x14ac:dyDescent="0.25">
      <c r="A248" s="248" t="s">
        <v>876</v>
      </c>
      <c r="B248" s="248" t="s">
        <v>849</v>
      </c>
      <c r="C248" s="263" t="s">
        <v>164</v>
      </c>
      <c r="D248" s="263" t="s">
        <v>164</v>
      </c>
      <c r="F248" s="205" t="str">
        <f t="shared" si="5"/>
        <v/>
      </c>
      <c r="G248" s="205" t="str">
        <f t="shared" si="6"/>
        <v/>
      </c>
    </row>
    <row r="249" spans="1:7" x14ac:dyDescent="0.25">
      <c r="A249" s="248" t="s">
        <v>877</v>
      </c>
      <c r="B249" s="283" t="s">
        <v>185</v>
      </c>
      <c r="C249" s="225">
        <f>SUM(C241:C248)</f>
        <v>0</v>
      </c>
      <c r="D249" s="281">
        <f>SUM(D241:D248)</f>
        <v>0</v>
      </c>
      <c r="F249" s="263">
        <f>SUM(F241:F248)</f>
        <v>0</v>
      </c>
      <c r="G249" s="263">
        <f>SUM(G241:G248)</f>
        <v>0</v>
      </c>
    </row>
    <row r="250" spans="1:7" outlineLevel="1" x14ac:dyDescent="0.25">
      <c r="A250" s="248" t="s">
        <v>878</v>
      </c>
      <c r="B250" s="264" t="s">
        <v>852</v>
      </c>
      <c r="C250" s="225"/>
      <c r="D250" s="281"/>
      <c r="F250" s="205" t="str">
        <f t="shared" ref="F250:F255" si="7">IF($C$249=0,"",IF(C250="[for completion]","",C250/$C$249))</f>
        <v/>
      </c>
      <c r="G250" s="205" t="str">
        <f t="shared" ref="G250:G255" si="8">IF($D$249=0,"",IF(D250="[for completion]","",D250/$D$249))</f>
        <v/>
      </c>
    </row>
    <row r="251" spans="1:7" outlineLevel="1" x14ac:dyDescent="0.25">
      <c r="A251" s="248" t="s">
        <v>879</v>
      </c>
      <c r="B251" s="264" t="s">
        <v>854</v>
      </c>
      <c r="C251" s="225"/>
      <c r="D251" s="281"/>
      <c r="F251" s="205" t="str">
        <f t="shared" si="7"/>
        <v/>
      </c>
      <c r="G251" s="205" t="str">
        <f t="shared" si="8"/>
        <v/>
      </c>
    </row>
    <row r="252" spans="1:7" outlineLevel="1" x14ac:dyDescent="0.25">
      <c r="A252" s="248" t="s">
        <v>880</v>
      </c>
      <c r="B252" s="264" t="s">
        <v>856</v>
      </c>
      <c r="C252" s="225"/>
      <c r="D252" s="281"/>
      <c r="F252" s="205" t="str">
        <f t="shared" si="7"/>
        <v/>
      </c>
      <c r="G252" s="205" t="str">
        <f t="shared" si="8"/>
        <v/>
      </c>
    </row>
    <row r="253" spans="1:7" outlineLevel="1" x14ac:dyDescent="0.25">
      <c r="A253" s="248" t="s">
        <v>881</v>
      </c>
      <c r="B253" s="264" t="s">
        <v>858</v>
      </c>
      <c r="C253" s="225"/>
      <c r="D253" s="281"/>
      <c r="F253" s="205" t="str">
        <f t="shared" si="7"/>
        <v/>
      </c>
      <c r="G253" s="205" t="str">
        <f t="shared" si="8"/>
        <v/>
      </c>
    </row>
    <row r="254" spans="1:7" outlineLevel="1" x14ac:dyDescent="0.25">
      <c r="A254" s="248" t="s">
        <v>882</v>
      </c>
      <c r="B254" s="264" t="s">
        <v>860</v>
      </c>
      <c r="C254" s="225"/>
      <c r="D254" s="281"/>
      <c r="F254" s="205" t="str">
        <f t="shared" si="7"/>
        <v/>
      </c>
      <c r="G254" s="205" t="str">
        <f t="shared" si="8"/>
        <v/>
      </c>
    </row>
    <row r="255" spans="1:7" outlineLevel="1" x14ac:dyDescent="0.25">
      <c r="A255" s="248" t="s">
        <v>883</v>
      </c>
      <c r="B255" s="264" t="s">
        <v>862</v>
      </c>
      <c r="C255" s="225"/>
      <c r="D255" s="281"/>
      <c r="F255" s="205" t="str">
        <f t="shared" si="7"/>
        <v/>
      </c>
      <c r="G255" s="205" t="str">
        <f t="shared" si="8"/>
        <v/>
      </c>
    </row>
    <row r="256" spans="1:7" outlineLevel="1" x14ac:dyDescent="0.25">
      <c r="A256" s="248" t="s">
        <v>884</v>
      </c>
      <c r="B256" s="264"/>
      <c r="F256" s="287"/>
      <c r="G256" s="287"/>
    </row>
    <row r="257" spans="1:14" outlineLevel="1" x14ac:dyDescent="0.25">
      <c r="A257" s="248" t="s">
        <v>885</v>
      </c>
      <c r="B257" s="264"/>
      <c r="F257" s="287"/>
      <c r="G257" s="287"/>
    </row>
    <row r="258" spans="1:14" outlineLevel="1" x14ac:dyDescent="0.25">
      <c r="A258" s="248" t="s">
        <v>886</v>
      </c>
      <c r="B258" s="264"/>
      <c r="F258" s="287"/>
      <c r="G258" s="287"/>
    </row>
    <row r="259" spans="1:14" ht="15" customHeight="1" x14ac:dyDescent="0.25">
      <c r="A259" s="259"/>
      <c r="B259" s="260" t="s">
        <v>887</v>
      </c>
      <c r="C259" s="259" t="s">
        <v>607</v>
      </c>
      <c r="D259" s="259"/>
      <c r="E259" s="266"/>
      <c r="F259" s="259"/>
      <c r="G259" s="259"/>
    </row>
    <row r="260" spans="1:14" x14ac:dyDescent="0.25">
      <c r="A260" s="248" t="s">
        <v>888</v>
      </c>
      <c r="B260" s="248" t="s">
        <v>889</v>
      </c>
      <c r="C260" s="263">
        <v>0.62294376496598647</v>
      </c>
      <c r="E260" s="282"/>
      <c r="F260" s="282"/>
      <c r="G260" s="282"/>
    </row>
    <row r="261" spans="1:14" x14ac:dyDescent="0.25">
      <c r="A261" s="248" t="s">
        <v>890</v>
      </c>
      <c r="B261" s="248" t="s">
        <v>891</v>
      </c>
      <c r="C261" s="263" t="s">
        <v>256</v>
      </c>
      <c r="E261" s="282"/>
      <c r="F261" s="282"/>
    </row>
    <row r="262" spans="1:14" x14ac:dyDescent="0.25">
      <c r="A262" s="248" t="s">
        <v>892</v>
      </c>
      <c r="B262" s="248" t="s">
        <v>893</v>
      </c>
      <c r="C262" s="263" t="s">
        <v>256</v>
      </c>
      <c r="E262" s="282"/>
      <c r="F262" s="282"/>
    </row>
    <row r="263" spans="1:14" x14ac:dyDescent="0.25">
      <c r="A263" s="248" t="s">
        <v>894</v>
      </c>
      <c r="B263" s="271" t="s">
        <v>895</v>
      </c>
      <c r="C263" s="263" t="s">
        <v>256</v>
      </c>
      <c r="D263" s="278"/>
      <c r="E263" s="278"/>
      <c r="F263" s="279"/>
      <c r="G263" s="279"/>
      <c r="H263" s="242"/>
      <c r="I263" s="248"/>
      <c r="J263" s="248"/>
      <c r="K263" s="248"/>
      <c r="L263" s="242"/>
      <c r="M263" s="242"/>
      <c r="N263" s="242"/>
    </row>
    <row r="264" spans="1:14" x14ac:dyDescent="0.25">
      <c r="A264" s="248" t="s">
        <v>896</v>
      </c>
      <c r="B264" s="248" t="s">
        <v>308</v>
      </c>
      <c r="C264" s="263">
        <f>1-C260</f>
        <v>0.37705623503401353</v>
      </c>
      <c r="E264" s="282"/>
      <c r="F264" s="282"/>
    </row>
    <row r="265" spans="1:14" outlineLevel="1" x14ac:dyDescent="0.25">
      <c r="A265" s="248" t="s">
        <v>897</v>
      </c>
      <c r="B265" s="264" t="s">
        <v>898</v>
      </c>
      <c r="C265" s="263"/>
      <c r="E265" s="282"/>
      <c r="F265" s="282"/>
    </row>
    <row r="266" spans="1:14" outlineLevel="1" x14ac:dyDescent="0.25">
      <c r="A266" s="248" t="s">
        <v>899</v>
      </c>
      <c r="B266" s="264" t="s">
        <v>900</v>
      </c>
      <c r="C266" s="288"/>
      <c r="E266" s="282"/>
      <c r="F266" s="282"/>
    </row>
    <row r="267" spans="1:14" outlineLevel="1" x14ac:dyDescent="0.25">
      <c r="A267" s="248" t="s">
        <v>901</v>
      </c>
      <c r="B267" s="264" t="s">
        <v>902</v>
      </c>
      <c r="C267" s="263">
        <v>0.21071066238518329</v>
      </c>
      <c r="E267" s="282"/>
      <c r="F267" s="282"/>
    </row>
    <row r="268" spans="1:14" outlineLevel="1" x14ac:dyDescent="0.25">
      <c r="A268" s="248" t="s">
        <v>903</v>
      </c>
      <c r="B268" s="264" t="s">
        <v>904</v>
      </c>
      <c r="C268" s="263">
        <v>5.5058845406662292E-4</v>
      </c>
      <c r="E268" s="282"/>
      <c r="F268" s="282"/>
    </row>
    <row r="269" spans="1:14" outlineLevel="1" x14ac:dyDescent="0.25">
      <c r="A269" s="248" t="s">
        <v>905</v>
      </c>
      <c r="B269" s="264" t="s">
        <v>906</v>
      </c>
      <c r="C269" s="263">
        <v>2.5075708605272281E-5</v>
      </c>
      <c r="E269" s="282"/>
      <c r="F269" s="282"/>
    </row>
    <row r="270" spans="1:14" outlineLevel="1" x14ac:dyDescent="0.25">
      <c r="A270" s="248" t="s">
        <v>907</v>
      </c>
      <c r="B270" s="264" t="s">
        <v>187</v>
      </c>
      <c r="C270" s="263"/>
      <c r="E270" s="282"/>
      <c r="F270" s="282"/>
    </row>
    <row r="271" spans="1:14" outlineLevel="1" x14ac:dyDescent="0.25">
      <c r="A271" s="248" t="s">
        <v>908</v>
      </c>
      <c r="B271" s="264" t="s">
        <v>187</v>
      </c>
      <c r="C271" s="263"/>
      <c r="E271" s="282"/>
      <c r="F271" s="282"/>
    </row>
    <row r="272" spans="1:14" outlineLevel="1" x14ac:dyDescent="0.25">
      <c r="A272" s="248" t="s">
        <v>909</v>
      </c>
      <c r="B272" s="264" t="s">
        <v>187</v>
      </c>
      <c r="C272" s="263"/>
      <c r="E272" s="282"/>
      <c r="F272" s="282"/>
    </row>
    <row r="273" spans="1:7" outlineLevel="1" x14ac:dyDescent="0.25">
      <c r="A273" s="248" t="s">
        <v>910</v>
      </c>
      <c r="B273" s="264" t="s">
        <v>187</v>
      </c>
      <c r="C273" s="263"/>
      <c r="E273" s="282"/>
      <c r="F273" s="282"/>
    </row>
    <row r="274" spans="1:7" outlineLevel="1" x14ac:dyDescent="0.25">
      <c r="A274" s="248" t="s">
        <v>911</v>
      </c>
      <c r="B274" s="264" t="s">
        <v>187</v>
      </c>
      <c r="C274" s="263"/>
      <c r="E274" s="282"/>
      <c r="F274" s="282"/>
    </row>
    <row r="275" spans="1:7" outlineLevel="1" x14ac:dyDescent="0.25">
      <c r="A275" s="248" t="s">
        <v>912</v>
      </c>
      <c r="B275" s="264" t="s">
        <v>187</v>
      </c>
      <c r="C275" s="263"/>
      <c r="E275" s="282"/>
      <c r="F275" s="282"/>
    </row>
    <row r="276" spans="1:7" ht="15" customHeight="1" x14ac:dyDescent="0.25">
      <c r="A276" s="259"/>
      <c r="B276" s="260" t="s">
        <v>913</v>
      </c>
      <c r="C276" s="259" t="s">
        <v>607</v>
      </c>
      <c r="D276" s="259"/>
      <c r="E276" s="266"/>
      <c r="F276" s="259"/>
      <c r="G276" s="261"/>
    </row>
    <row r="277" spans="1:7" x14ac:dyDescent="0.25">
      <c r="A277" s="248" t="s">
        <v>914</v>
      </c>
      <c r="B277" s="248" t="s">
        <v>915</v>
      </c>
      <c r="C277" s="263" t="s">
        <v>256</v>
      </c>
      <c r="E277" s="242"/>
      <c r="F277" s="242"/>
    </row>
    <row r="278" spans="1:7" x14ac:dyDescent="0.25">
      <c r="A278" s="248" t="s">
        <v>916</v>
      </c>
      <c r="B278" s="248" t="s">
        <v>917</v>
      </c>
      <c r="C278" s="263" t="s">
        <v>256</v>
      </c>
      <c r="E278" s="242"/>
      <c r="F278" s="242"/>
    </row>
    <row r="279" spans="1:7" x14ac:dyDescent="0.25">
      <c r="A279" s="248" t="s">
        <v>918</v>
      </c>
      <c r="B279" s="248" t="s">
        <v>308</v>
      </c>
      <c r="C279" s="263" t="s">
        <v>256</v>
      </c>
      <c r="E279" s="242"/>
      <c r="F279" s="242"/>
    </row>
    <row r="280" spans="1:7" outlineLevel="1" x14ac:dyDescent="0.25">
      <c r="A280" s="248" t="s">
        <v>919</v>
      </c>
      <c r="C280" s="263"/>
      <c r="E280" s="242"/>
      <c r="F280" s="242"/>
    </row>
    <row r="281" spans="1:7" outlineLevel="1" x14ac:dyDescent="0.25">
      <c r="A281" s="248" t="s">
        <v>920</v>
      </c>
      <c r="C281" s="263"/>
      <c r="E281" s="242"/>
      <c r="F281" s="242"/>
    </row>
    <row r="282" spans="1:7" outlineLevel="1" x14ac:dyDescent="0.25">
      <c r="A282" s="248" t="s">
        <v>921</v>
      </c>
      <c r="C282" s="263"/>
      <c r="E282" s="242"/>
      <c r="F282" s="242"/>
    </row>
    <row r="283" spans="1:7" outlineLevel="1" x14ac:dyDescent="0.25">
      <c r="A283" s="248" t="s">
        <v>922</v>
      </c>
      <c r="C283" s="263"/>
      <c r="E283" s="242"/>
      <c r="F283" s="242"/>
    </row>
    <row r="284" spans="1:7" outlineLevel="1" x14ac:dyDescent="0.25">
      <c r="A284" s="248" t="s">
        <v>923</v>
      </c>
      <c r="C284" s="263"/>
      <c r="E284" s="242"/>
      <c r="F284" s="242"/>
    </row>
    <row r="285" spans="1:7" outlineLevel="1" x14ac:dyDescent="0.25">
      <c r="A285" s="248" t="s">
        <v>924</v>
      </c>
      <c r="C285" s="263"/>
      <c r="E285" s="242"/>
      <c r="F285" s="242"/>
    </row>
    <row r="286" spans="1:7" ht="18.75" x14ac:dyDescent="0.25">
      <c r="A286" s="275"/>
      <c r="B286" s="276" t="s">
        <v>925</v>
      </c>
      <c r="C286" s="275"/>
      <c r="D286" s="275"/>
      <c r="E286" s="275"/>
      <c r="F286" s="277"/>
      <c r="G286" s="277"/>
    </row>
    <row r="287" spans="1:7" ht="15" customHeight="1" x14ac:dyDescent="0.25">
      <c r="A287" s="259"/>
      <c r="B287" s="260" t="s">
        <v>926</v>
      </c>
      <c r="C287" s="259" t="s">
        <v>801</v>
      </c>
      <c r="D287" s="259" t="s">
        <v>802</v>
      </c>
      <c r="E287" s="259"/>
      <c r="F287" s="259" t="s">
        <v>608</v>
      </c>
      <c r="G287" s="259" t="s">
        <v>803</v>
      </c>
    </row>
    <row r="288" spans="1:7" x14ac:dyDescent="0.25">
      <c r="A288" s="248" t="s">
        <v>927</v>
      </c>
      <c r="B288" s="248" t="s">
        <v>805</v>
      </c>
      <c r="C288" s="225">
        <f>C13/D288*1000</f>
        <v>1616.8895643363728</v>
      </c>
      <c r="D288" s="278">
        <f>D28</f>
        <v>2961</v>
      </c>
      <c r="E288" s="278"/>
      <c r="F288" s="279"/>
      <c r="G288" s="279"/>
    </row>
    <row r="289" spans="1:7" x14ac:dyDescent="0.25">
      <c r="A289" s="278"/>
      <c r="D289" s="278"/>
      <c r="E289" s="278"/>
      <c r="F289" s="279"/>
      <c r="G289" s="279"/>
    </row>
    <row r="290" spans="1:7" x14ac:dyDescent="0.25">
      <c r="B290" s="248" t="s">
        <v>1051</v>
      </c>
      <c r="D290" s="278"/>
      <c r="E290" s="278"/>
      <c r="F290" s="279"/>
      <c r="G290" s="279"/>
    </row>
    <row r="291" spans="1:7" x14ac:dyDescent="0.25">
      <c r="A291" s="248" t="s">
        <v>928</v>
      </c>
      <c r="B291" s="271" t="s">
        <v>703</v>
      </c>
      <c r="C291" s="225"/>
      <c r="D291" s="281"/>
      <c r="E291" s="278"/>
      <c r="F291" s="205" t="str">
        <f t="shared" ref="F291:F314" si="9">IF($C$315=0,"",IF(C291="[for completion]","",C291/$C$315))</f>
        <v/>
      </c>
      <c r="G291" s="205" t="str">
        <f t="shared" ref="G291:G314" si="10">IF($D$315=0,"",IF(D291="[for completion]","",D291/$D$315))</f>
        <v/>
      </c>
    </row>
    <row r="292" spans="1:7" x14ac:dyDescent="0.25">
      <c r="A292" s="248" t="s">
        <v>929</v>
      </c>
      <c r="B292" s="271" t="s">
        <v>703</v>
      </c>
      <c r="C292" s="225"/>
      <c r="D292" s="281"/>
      <c r="E292" s="278"/>
      <c r="F292" s="205" t="str">
        <f t="shared" si="9"/>
        <v/>
      </c>
      <c r="G292" s="205" t="str">
        <f t="shared" si="10"/>
        <v/>
      </c>
    </row>
    <row r="293" spans="1:7" x14ac:dyDescent="0.25">
      <c r="A293" s="248" t="s">
        <v>930</v>
      </c>
      <c r="B293" s="271" t="s">
        <v>703</v>
      </c>
      <c r="C293" s="225"/>
      <c r="D293" s="281"/>
      <c r="E293" s="278"/>
      <c r="F293" s="205" t="str">
        <f t="shared" si="9"/>
        <v/>
      </c>
      <c r="G293" s="205" t="str">
        <f t="shared" si="10"/>
        <v/>
      </c>
    </row>
    <row r="294" spans="1:7" x14ac:dyDescent="0.25">
      <c r="A294" s="248" t="s">
        <v>931</v>
      </c>
      <c r="B294" s="271" t="s">
        <v>703</v>
      </c>
      <c r="C294" s="225"/>
      <c r="D294" s="281"/>
      <c r="E294" s="278"/>
      <c r="F294" s="205" t="str">
        <f t="shared" si="9"/>
        <v/>
      </c>
      <c r="G294" s="205" t="str">
        <f t="shared" si="10"/>
        <v/>
      </c>
    </row>
    <row r="295" spans="1:7" x14ac:dyDescent="0.25">
      <c r="A295" s="248" t="s">
        <v>932</v>
      </c>
      <c r="B295" s="271" t="s">
        <v>703</v>
      </c>
      <c r="C295" s="225"/>
      <c r="D295" s="281"/>
      <c r="E295" s="278"/>
      <c r="F295" s="205" t="str">
        <f t="shared" si="9"/>
        <v/>
      </c>
      <c r="G295" s="205" t="str">
        <f t="shared" si="10"/>
        <v/>
      </c>
    </row>
    <row r="296" spans="1:7" x14ac:dyDescent="0.25">
      <c r="A296" s="248" t="s">
        <v>933</v>
      </c>
      <c r="B296" s="271" t="s">
        <v>703</v>
      </c>
      <c r="C296" s="225"/>
      <c r="D296" s="281"/>
      <c r="E296" s="278"/>
      <c r="F296" s="205" t="str">
        <f t="shared" si="9"/>
        <v/>
      </c>
      <c r="G296" s="205" t="str">
        <f t="shared" si="10"/>
        <v/>
      </c>
    </row>
    <row r="297" spans="1:7" x14ac:dyDescent="0.25">
      <c r="A297" s="248" t="s">
        <v>934</v>
      </c>
      <c r="B297" s="271" t="s">
        <v>703</v>
      </c>
      <c r="C297" s="225"/>
      <c r="D297" s="281"/>
      <c r="E297" s="278"/>
      <c r="F297" s="205" t="str">
        <f t="shared" si="9"/>
        <v/>
      </c>
      <c r="G297" s="205" t="str">
        <f t="shared" si="10"/>
        <v/>
      </c>
    </row>
    <row r="298" spans="1:7" x14ac:dyDescent="0.25">
      <c r="A298" s="248" t="s">
        <v>935</v>
      </c>
      <c r="B298" s="271" t="s">
        <v>703</v>
      </c>
      <c r="C298" s="225"/>
      <c r="D298" s="281"/>
      <c r="E298" s="278"/>
      <c r="F298" s="205" t="str">
        <f t="shared" si="9"/>
        <v/>
      </c>
      <c r="G298" s="205" t="str">
        <f t="shared" si="10"/>
        <v/>
      </c>
    </row>
    <row r="299" spans="1:7" x14ac:dyDescent="0.25">
      <c r="A299" s="248" t="s">
        <v>936</v>
      </c>
      <c r="B299" s="271" t="s">
        <v>703</v>
      </c>
      <c r="C299" s="225"/>
      <c r="D299" s="281"/>
      <c r="E299" s="278"/>
      <c r="F299" s="205" t="str">
        <f t="shared" si="9"/>
        <v/>
      </c>
      <c r="G299" s="205" t="str">
        <f t="shared" si="10"/>
        <v/>
      </c>
    </row>
    <row r="300" spans="1:7" x14ac:dyDescent="0.25">
      <c r="A300" s="248" t="s">
        <v>937</v>
      </c>
      <c r="B300" s="271" t="s">
        <v>703</v>
      </c>
      <c r="C300" s="225"/>
      <c r="D300" s="281"/>
      <c r="E300" s="271"/>
      <c r="F300" s="205" t="str">
        <f t="shared" si="9"/>
        <v/>
      </c>
      <c r="G300" s="205" t="str">
        <f t="shared" si="10"/>
        <v/>
      </c>
    </row>
    <row r="301" spans="1:7" x14ac:dyDescent="0.25">
      <c r="A301" s="248" t="s">
        <v>938</v>
      </c>
      <c r="B301" s="271" t="s">
        <v>703</v>
      </c>
      <c r="C301" s="225"/>
      <c r="D301" s="281"/>
      <c r="E301" s="271"/>
      <c r="F301" s="205" t="str">
        <f t="shared" si="9"/>
        <v/>
      </c>
      <c r="G301" s="205" t="str">
        <f t="shared" si="10"/>
        <v/>
      </c>
    </row>
    <row r="302" spans="1:7" x14ac:dyDescent="0.25">
      <c r="A302" s="248" t="s">
        <v>939</v>
      </c>
      <c r="B302" s="271" t="s">
        <v>703</v>
      </c>
      <c r="C302" s="225"/>
      <c r="D302" s="281"/>
      <c r="E302" s="271"/>
      <c r="F302" s="205" t="str">
        <f t="shared" si="9"/>
        <v/>
      </c>
      <c r="G302" s="205" t="str">
        <f t="shared" si="10"/>
        <v/>
      </c>
    </row>
    <row r="303" spans="1:7" x14ac:dyDescent="0.25">
      <c r="A303" s="248" t="s">
        <v>940</v>
      </c>
      <c r="B303" s="271" t="s">
        <v>703</v>
      </c>
      <c r="C303" s="225"/>
      <c r="D303" s="281"/>
      <c r="E303" s="271"/>
      <c r="F303" s="205" t="str">
        <f t="shared" si="9"/>
        <v/>
      </c>
      <c r="G303" s="205" t="str">
        <f t="shared" si="10"/>
        <v/>
      </c>
    </row>
    <row r="304" spans="1:7" x14ac:dyDescent="0.25">
      <c r="A304" s="248" t="s">
        <v>941</v>
      </c>
      <c r="B304" s="271" t="s">
        <v>703</v>
      </c>
      <c r="C304" s="225"/>
      <c r="D304" s="281"/>
      <c r="E304" s="271"/>
      <c r="F304" s="205" t="str">
        <f t="shared" si="9"/>
        <v/>
      </c>
      <c r="G304" s="205" t="str">
        <f t="shared" si="10"/>
        <v/>
      </c>
    </row>
    <row r="305" spans="1:7" x14ac:dyDescent="0.25">
      <c r="A305" s="248" t="s">
        <v>942</v>
      </c>
      <c r="B305" s="271" t="s">
        <v>703</v>
      </c>
      <c r="C305" s="225"/>
      <c r="D305" s="281"/>
      <c r="E305" s="271"/>
      <c r="F305" s="205" t="str">
        <f t="shared" si="9"/>
        <v/>
      </c>
      <c r="G305" s="205" t="str">
        <f t="shared" si="10"/>
        <v/>
      </c>
    </row>
    <row r="306" spans="1:7" x14ac:dyDescent="0.25">
      <c r="A306" s="248" t="s">
        <v>943</v>
      </c>
      <c r="B306" s="271" t="s">
        <v>703</v>
      </c>
      <c r="C306" s="225"/>
      <c r="D306" s="281"/>
      <c r="F306" s="205" t="str">
        <f t="shared" si="9"/>
        <v/>
      </c>
      <c r="G306" s="205" t="str">
        <f t="shared" si="10"/>
        <v/>
      </c>
    </row>
    <row r="307" spans="1:7" x14ac:dyDescent="0.25">
      <c r="A307" s="248" t="s">
        <v>944</v>
      </c>
      <c r="B307" s="271" t="s">
        <v>703</v>
      </c>
      <c r="C307" s="225"/>
      <c r="D307" s="281"/>
      <c r="E307" s="282"/>
      <c r="F307" s="205" t="str">
        <f t="shared" si="9"/>
        <v/>
      </c>
      <c r="G307" s="205" t="str">
        <f t="shared" si="10"/>
        <v/>
      </c>
    </row>
    <row r="308" spans="1:7" x14ac:dyDescent="0.25">
      <c r="A308" s="248" t="s">
        <v>945</v>
      </c>
      <c r="B308" s="271" t="s">
        <v>703</v>
      </c>
      <c r="C308" s="225"/>
      <c r="D308" s="281"/>
      <c r="E308" s="282"/>
      <c r="F308" s="205" t="str">
        <f t="shared" si="9"/>
        <v/>
      </c>
      <c r="G308" s="205" t="str">
        <f t="shared" si="10"/>
        <v/>
      </c>
    </row>
    <row r="309" spans="1:7" x14ac:dyDescent="0.25">
      <c r="A309" s="248" t="s">
        <v>946</v>
      </c>
      <c r="B309" s="271" t="s">
        <v>703</v>
      </c>
      <c r="C309" s="225"/>
      <c r="D309" s="281"/>
      <c r="E309" s="282"/>
      <c r="F309" s="205" t="str">
        <f t="shared" si="9"/>
        <v/>
      </c>
      <c r="G309" s="205" t="str">
        <f t="shared" si="10"/>
        <v/>
      </c>
    </row>
    <row r="310" spans="1:7" x14ac:dyDescent="0.25">
      <c r="A310" s="248" t="s">
        <v>947</v>
      </c>
      <c r="B310" s="271" t="s">
        <v>703</v>
      </c>
      <c r="C310" s="225"/>
      <c r="D310" s="281"/>
      <c r="E310" s="282"/>
      <c r="F310" s="205" t="str">
        <f t="shared" si="9"/>
        <v/>
      </c>
      <c r="G310" s="205" t="str">
        <f t="shared" si="10"/>
        <v/>
      </c>
    </row>
    <row r="311" spans="1:7" x14ac:dyDescent="0.25">
      <c r="A311" s="248" t="s">
        <v>948</v>
      </c>
      <c r="B311" s="271" t="s">
        <v>703</v>
      </c>
      <c r="C311" s="225"/>
      <c r="D311" s="281"/>
      <c r="E311" s="282"/>
      <c r="F311" s="205" t="str">
        <f t="shared" si="9"/>
        <v/>
      </c>
      <c r="G311" s="205" t="str">
        <f t="shared" si="10"/>
        <v/>
      </c>
    </row>
    <row r="312" spans="1:7" x14ac:dyDescent="0.25">
      <c r="A312" s="248" t="s">
        <v>949</v>
      </c>
      <c r="B312" s="271" t="s">
        <v>703</v>
      </c>
      <c r="C312" s="225"/>
      <c r="D312" s="281"/>
      <c r="E312" s="282"/>
      <c r="F312" s="205" t="str">
        <f t="shared" si="9"/>
        <v/>
      </c>
      <c r="G312" s="205" t="str">
        <f t="shared" si="10"/>
        <v/>
      </c>
    </row>
    <row r="313" spans="1:7" x14ac:dyDescent="0.25">
      <c r="A313" s="248" t="s">
        <v>950</v>
      </c>
      <c r="B313" s="271" t="s">
        <v>703</v>
      </c>
      <c r="C313" s="225"/>
      <c r="D313" s="281"/>
      <c r="E313" s="282"/>
      <c r="F313" s="205" t="str">
        <f t="shared" si="9"/>
        <v/>
      </c>
      <c r="G313" s="205" t="str">
        <f t="shared" si="10"/>
        <v/>
      </c>
    </row>
    <row r="314" spans="1:7" x14ac:dyDescent="0.25">
      <c r="A314" s="248" t="s">
        <v>951</v>
      </c>
      <c r="B314" s="271" t="s">
        <v>703</v>
      </c>
      <c r="C314" s="225"/>
      <c r="D314" s="281"/>
      <c r="E314" s="282"/>
      <c r="F314" s="205" t="str">
        <f t="shared" si="9"/>
        <v/>
      </c>
      <c r="G314" s="205" t="str">
        <f t="shared" si="10"/>
        <v/>
      </c>
    </row>
    <row r="315" spans="1:7" x14ac:dyDescent="0.25">
      <c r="A315" s="248" t="s">
        <v>952</v>
      </c>
      <c r="B315" s="283" t="s">
        <v>185</v>
      </c>
      <c r="C315" s="284">
        <f>SUM(C291:C314)</f>
        <v>0</v>
      </c>
      <c r="D315" s="285">
        <f>SUM(D291:D314)</f>
        <v>0</v>
      </c>
      <c r="E315" s="282"/>
      <c r="F315" s="286">
        <f>SUM(F291:F314)</f>
        <v>0</v>
      </c>
      <c r="G315" s="286">
        <f>SUM(G291:G314)</f>
        <v>0</v>
      </c>
    </row>
    <row r="316" spans="1:7" ht="15" customHeight="1" x14ac:dyDescent="0.25">
      <c r="A316" s="259"/>
      <c r="B316" s="260" t="s">
        <v>953</v>
      </c>
      <c r="C316" s="259" t="s">
        <v>801</v>
      </c>
      <c r="D316" s="259" t="s">
        <v>802</v>
      </c>
      <c r="E316" s="259"/>
      <c r="F316" s="259" t="s">
        <v>608</v>
      </c>
      <c r="G316" s="259" t="s">
        <v>803</v>
      </c>
    </row>
    <row r="317" spans="1:7" x14ac:dyDescent="0.25">
      <c r="A317" s="248" t="s">
        <v>954</v>
      </c>
      <c r="B317" s="248" t="s">
        <v>833</v>
      </c>
      <c r="C317" s="263" t="s">
        <v>256</v>
      </c>
      <c r="G317" s="248"/>
    </row>
    <row r="318" spans="1:7" x14ac:dyDescent="0.25">
      <c r="G318" s="248"/>
    </row>
    <row r="319" spans="1:7" x14ac:dyDescent="0.25">
      <c r="B319" s="271" t="s">
        <v>868</v>
      </c>
      <c r="G319" s="248"/>
    </row>
    <row r="320" spans="1:7" x14ac:dyDescent="0.25">
      <c r="A320" s="248" t="s">
        <v>955</v>
      </c>
      <c r="B320" s="248" t="s">
        <v>835</v>
      </c>
      <c r="C320" s="263" t="s">
        <v>256</v>
      </c>
      <c r="D320" s="263" t="s">
        <v>256</v>
      </c>
      <c r="F320" s="205" t="str">
        <f>IF($C$328=0,"",IF(C320="[for completion]","",C320/$C$328))</f>
        <v/>
      </c>
      <c r="G320" s="205" t="str">
        <f>IF($D$328=0,"",IF(D320="[for completion]","",D320/$D$328))</f>
        <v/>
      </c>
    </row>
    <row r="321" spans="1:7" x14ac:dyDescent="0.25">
      <c r="A321" s="248" t="s">
        <v>956</v>
      </c>
      <c r="B321" s="248" t="s">
        <v>837</v>
      </c>
      <c r="C321" s="263" t="s">
        <v>256</v>
      </c>
      <c r="D321" s="263" t="s">
        <v>256</v>
      </c>
      <c r="F321" s="205" t="str">
        <f t="shared" ref="F321:F334" si="11">IF($C$328=0,"",IF(C321="[for completion]","",C321/$C$328))</f>
        <v/>
      </c>
      <c r="G321" s="205" t="str">
        <f t="shared" ref="G321:G334" si="12">IF($D$328=0,"",IF(D321="[for completion]","",D321/$D$328))</f>
        <v/>
      </c>
    </row>
    <row r="322" spans="1:7" x14ac:dyDescent="0.25">
      <c r="A322" s="248" t="s">
        <v>957</v>
      </c>
      <c r="B322" s="248" t="s">
        <v>839</v>
      </c>
      <c r="C322" s="263" t="s">
        <v>256</v>
      </c>
      <c r="D322" s="263" t="s">
        <v>256</v>
      </c>
      <c r="F322" s="205" t="str">
        <f t="shared" si="11"/>
        <v/>
      </c>
      <c r="G322" s="205" t="str">
        <f t="shared" si="12"/>
        <v/>
      </c>
    </row>
    <row r="323" spans="1:7" x14ac:dyDescent="0.25">
      <c r="A323" s="248" t="s">
        <v>958</v>
      </c>
      <c r="B323" s="248" t="s">
        <v>841</v>
      </c>
      <c r="C323" s="263" t="s">
        <v>256</v>
      </c>
      <c r="D323" s="263" t="s">
        <v>256</v>
      </c>
      <c r="F323" s="205" t="str">
        <f t="shared" si="11"/>
        <v/>
      </c>
      <c r="G323" s="205" t="str">
        <f t="shared" si="12"/>
        <v/>
      </c>
    </row>
    <row r="324" spans="1:7" x14ac:dyDescent="0.25">
      <c r="A324" s="248" t="s">
        <v>959</v>
      </c>
      <c r="B324" s="248" t="s">
        <v>843</v>
      </c>
      <c r="C324" s="263" t="s">
        <v>256</v>
      </c>
      <c r="D324" s="263" t="s">
        <v>256</v>
      </c>
      <c r="F324" s="205" t="str">
        <f t="shared" si="11"/>
        <v/>
      </c>
      <c r="G324" s="205" t="str">
        <f t="shared" si="12"/>
        <v/>
      </c>
    </row>
    <row r="325" spans="1:7" x14ac:dyDescent="0.25">
      <c r="A325" s="248" t="s">
        <v>960</v>
      </c>
      <c r="B325" s="248" t="s">
        <v>845</v>
      </c>
      <c r="C325" s="263" t="s">
        <v>256</v>
      </c>
      <c r="D325" s="263" t="s">
        <v>256</v>
      </c>
      <c r="F325" s="205" t="str">
        <f t="shared" si="11"/>
        <v/>
      </c>
      <c r="G325" s="205" t="str">
        <f t="shared" si="12"/>
        <v/>
      </c>
    </row>
    <row r="326" spans="1:7" x14ac:dyDescent="0.25">
      <c r="A326" s="248" t="s">
        <v>961</v>
      </c>
      <c r="B326" s="248" t="s">
        <v>847</v>
      </c>
      <c r="C326" s="263" t="s">
        <v>256</v>
      </c>
      <c r="D326" s="263" t="s">
        <v>256</v>
      </c>
      <c r="F326" s="205" t="str">
        <f t="shared" si="11"/>
        <v/>
      </c>
      <c r="G326" s="205" t="str">
        <f t="shared" si="12"/>
        <v/>
      </c>
    </row>
    <row r="327" spans="1:7" x14ac:dyDescent="0.25">
      <c r="A327" s="248" t="s">
        <v>962</v>
      </c>
      <c r="B327" s="248" t="s">
        <v>849</v>
      </c>
      <c r="C327" s="263" t="s">
        <v>256</v>
      </c>
      <c r="D327" s="263" t="s">
        <v>256</v>
      </c>
      <c r="F327" s="205" t="str">
        <f t="shared" si="11"/>
        <v/>
      </c>
      <c r="G327" s="205" t="str">
        <f t="shared" si="12"/>
        <v/>
      </c>
    </row>
    <row r="328" spans="1:7" x14ac:dyDescent="0.25">
      <c r="A328" s="248" t="s">
        <v>963</v>
      </c>
      <c r="B328" s="283" t="s">
        <v>185</v>
      </c>
      <c r="C328" s="225">
        <f>SUM(C320:C327)</f>
        <v>0</v>
      </c>
      <c r="D328" s="281">
        <f>SUM(D320:D327)</f>
        <v>0</v>
      </c>
      <c r="F328" s="263">
        <f>SUM(F320:F327)</f>
        <v>0</v>
      </c>
      <c r="G328" s="263">
        <f>SUM(G320:G327)</f>
        <v>0</v>
      </c>
    </row>
    <row r="329" spans="1:7" outlineLevel="1" x14ac:dyDescent="0.25">
      <c r="A329" s="248" t="s">
        <v>964</v>
      </c>
      <c r="B329" s="264" t="s">
        <v>852</v>
      </c>
      <c r="C329" s="225"/>
      <c r="D329" s="281"/>
      <c r="F329" s="205" t="str">
        <f t="shared" si="11"/>
        <v/>
      </c>
      <c r="G329" s="205" t="str">
        <f t="shared" si="12"/>
        <v/>
      </c>
    </row>
    <row r="330" spans="1:7" outlineLevel="1" x14ac:dyDescent="0.25">
      <c r="A330" s="248" t="s">
        <v>965</v>
      </c>
      <c r="B330" s="264" t="s">
        <v>854</v>
      </c>
      <c r="C330" s="225"/>
      <c r="D330" s="281"/>
      <c r="F330" s="205" t="str">
        <f t="shared" si="11"/>
        <v/>
      </c>
      <c r="G330" s="205" t="str">
        <f t="shared" si="12"/>
        <v/>
      </c>
    </row>
    <row r="331" spans="1:7" outlineLevel="1" x14ac:dyDescent="0.25">
      <c r="A331" s="248" t="s">
        <v>966</v>
      </c>
      <c r="B331" s="264" t="s">
        <v>856</v>
      </c>
      <c r="C331" s="225"/>
      <c r="D331" s="281"/>
      <c r="F331" s="205" t="str">
        <f t="shared" si="11"/>
        <v/>
      </c>
      <c r="G331" s="205" t="str">
        <f t="shared" si="12"/>
        <v/>
      </c>
    </row>
    <row r="332" spans="1:7" outlineLevel="1" x14ac:dyDescent="0.25">
      <c r="A332" s="248" t="s">
        <v>967</v>
      </c>
      <c r="B332" s="264" t="s">
        <v>858</v>
      </c>
      <c r="C332" s="225"/>
      <c r="D332" s="281"/>
      <c r="F332" s="205" t="str">
        <f t="shared" si="11"/>
        <v/>
      </c>
      <c r="G332" s="205" t="str">
        <f t="shared" si="12"/>
        <v/>
      </c>
    </row>
    <row r="333" spans="1:7" outlineLevel="1" x14ac:dyDescent="0.25">
      <c r="A333" s="248" t="s">
        <v>968</v>
      </c>
      <c r="B333" s="264" t="s">
        <v>860</v>
      </c>
      <c r="C333" s="225"/>
      <c r="D333" s="281"/>
      <c r="F333" s="205" t="str">
        <f t="shared" si="11"/>
        <v/>
      </c>
      <c r="G333" s="205" t="str">
        <f t="shared" si="12"/>
        <v/>
      </c>
    </row>
    <row r="334" spans="1:7" outlineLevel="1" x14ac:dyDescent="0.25">
      <c r="A334" s="248" t="s">
        <v>969</v>
      </c>
      <c r="B334" s="264" t="s">
        <v>862</v>
      </c>
      <c r="C334" s="225"/>
      <c r="D334" s="281"/>
      <c r="F334" s="205" t="str">
        <f t="shared" si="11"/>
        <v/>
      </c>
      <c r="G334" s="205" t="str">
        <f t="shared" si="12"/>
        <v/>
      </c>
    </row>
    <row r="335" spans="1:7" outlineLevel="1" x14ac:dyDescent="0.25">
      <c r="A335" s="248" t="s">
        <v>970</v>
      </c>
      <c r="B335" s="264"/>
      <c r="F335" s="287"/>
      <c r="G335" s="287"/>
    </row>
    <row r="336" spans="1:7" outlineLevel="1" x14ac:dyDescent="0.25">
      <c r="A336" s="248" t="s">
        <v>971</v>
      </c>
      <c r="B336" s="264"/>
      <c r="F336" s="287"/>
      <c r="G336" s="287"/>
    </row>
    <row r="337" spans="1:7" outlineLevel="1" x14ac:dyDescent="0.25">
      <c r="A337" s="248" t="s">
        <v>972</v>
      </c>
      <c r="B337" s="264"/>
      <c r="F337" s="282"/>
      <c r="G337" s="282"/>
    </row>
    <row r="338" spans="1:7" ht="15" customHeight="1" x14ac:dyDescent="0.25">
      <c r="A338" s="259"/>
      <c r="B338" s="260" t="s">
        <v>973</v>
      </c>
      <c r="C338" s="259" t="s">
        <v>801</v>
      </c>
      <c r="D338" s="259" t="s">
        <v>802</v>
      </c>
      <c r="E338" s="259"/>
      <c r="F338" s="259" t="s">
        <v>608</v>
      </c>
      <c r="G338" s="259" t="s">
        <v>803</v>
      </c>
    </row>
    <row r="339" spans="1:7" x14ac:dyDescent="0.25">
      <c r="A339" s="248" t="s">
        <v>974</v>
      </c>
      <c r="B339" s="248" t="s">
        <v>833</v>
      </c>
      <c r="C339" s="263" t="s">
        <v>164</v>
      </c>
      <c r="G339" s="248"/>
    </row>
    <row r="340" spans="1:7" x14ac:dyDescent="0.25">
      <c r="G340" s="248"/>
    </row>
    <row r="341" spans="1:7" x14ac:dyDescent="0.25">
      <c r="B341" s="271" t="s">
        <v>868</v>
      </c>
      <c r="G341" s="248"/>
    </row>
    <row r="342" spans="1:7" x14ac:dyDescent="0.25">
      <c r="A342" s="248" t="s">
        <v>975</v>
      </c>
      <c r="B342" s="248" t="s">
        <v>835</v>
      </c>
      <c r="C342" s="263" t="s">
        <v>164</v>
      </c>
      <c r="D342" s="263" t="s">
        <v>164</v>
      </c>
      <c r="F342" s="205" t="str">
        <f>IF($C$350=0,"",IF(C342="[Mark as ND1 if not relevant]","",C342/$C$350))</f>
        <v/>
      </c>
      <c r="G342" s="205" t="str">
        <f>IF($D$350=0,"",IF(D342="[Mark as ND1 if not relevant]","",D342/$D$350))</f>
        <v/>
      </c>
    </row>
    <row r="343" spans="1:7" x14ac:dyDescent="0.25">
      <c r="A343" s="248" t="s">
        <v>976</v>
      </c>
      <c r="B343" s="248" t="s">
        <v>837</v>
      </c>
      <c r="C343" s="263" t="s">
        <v>164</v>
      </c>
      <c r="D343" s="263" t="s">
        <v>164</v>
      </c>
      <c r="F343" s="205" t="str">
        <f t="shared" ref="F343:F349" si="13">IF($C$350=0,"",IF(C343="[Mark as ND1 if not relevant]","",C343/$C$350))</f>
        <v/>
      </c>
      <c r="G343" s="205" t="str">
        <f t="shared" ref="G343:G349" si="14">IF($D$350=0,"",IF(D343="[Mark as ND1 if not relevant]","",D343/$D$350))</f>
        <v/>
      </c>
    </row>
    <row r="344" spans="1:7" x14ac:dyDescent="0.25">
      <c r="A344" s="248" t="s">
        <v>977</v>
      </c>
      <c r="B344" s="248" t="s">
        <v>839</v>
      </c>
      <c r="C344" s="263" t="s">
        <v>164</v>
      </c>
      <c r="D344" s="263" t="s">
        <v>164</v>
      </c>
      <c r="F344" s="205" t="str">
        <f t="shared" si="13"/>
        <v/>
      </c>
      <c r="G344" s="205" t="str">
        <f t="shared" si="14"/>
        <v/>
      </c>
    </row>
    <row r="345" spans="1:7" x14ac:dyDescent="0.25">
      <c r="A345" s="248" t="s">
        <v>978</v>
      </c>
      <c r="B345" s="248" t="s">
        <v>841</v>
      </c>
      <c r="C345" s="263" t="s">
        <v>164</v>
      </c>
      <c r="D345" s="263" t="s">
        <v>164</v>
      </c>
      <c r="F345" s="205" t="str">
        <f t="shared" si="13"/>
        <v/>
      </c>
      <c r="G345" s="205" t="str">
        <f t="shared" si="14"/>
        <v/>
      </c>
    </row>
    <row r="346" spans="1:7" x14ac:dyDescent="0.25">
      <c r="A346" s="248" t="s">
        <v>979</v>
      </c>
      <c r="B346" s="248" t="s">
        <v>843</v>
      </c>
      <c r="C346" s="263" t="s">
        <v>164</v>
      </c>
      <c r="D346" s="263" t="s">
        <v>164</v>
      </c>
      <c r="F346" s="205" t="str">
        <f t="shared" si="13"/>
        <v/>
      </c>
      <c r="G346" s="205" t="str">
        <f t="shared" si="14"/>
        <v/>
      </c>
    </row>
    <row r="347" spans="1:7" x14ac:dyDescent="0.25">
      <c r="A347" s="248" t="s">
        <v>980</v>
      </c>
      <c r="B347" s="248" t="s">
        <v>845</v>
      </c>
      <c r="C347" s="263" t="s">
        <v>164</v>
      </c>
      <c r="D347" s="263" t="s">
        <v>164</v>
      </c>
      <c r="F347" s="205" t="str">
        <f t="shared" si="13"/>
        <v/>
      </c>
      <c r="G347" s="205" t="str">
        <f t="shared" si="14"/>
        <v/>
      </c>
    </row>
    <row r="348" spans="1:7" x14ac:dyDescent="0.25">
      <c r="A348" s="248" t="s">
        <v>981</v>
      </c>
      <c r="B348" s="248" t="s">
        <v>847</v>
      </c>
      <c r="C348" s="263" t="s">
        <v>164</v>
      </c>
      <c r="D348" s="263" t="s">
        <v>164</v>
      </c>
      <c r="F348" s="205" t="str">
        <f t="shared" si="13"/>
        <v/>
      </c>
      <c r="G348" s="205" t="str">
        <f t="shared" si="14"/>
        <v/>
      </c>
    </row>
    <row r="349" spans="1:7" x14ac:dyDescent="0.25">
      <c r="A349" s="248" t="s">
        <v>982</v>
      </c>
      <c r="B349" s="248" t="s">
        <v>849</v>
      </c>
      <c r="C349" s="263" t="s">
        <v>164</v>
      </c>
      <c r="D349" s="263" t="s">
        <v>164</v>
      </c>
      <c r="F349" s="205" t="str">
        <f t="shared" si="13"/>
        <v/>
      </c>
      <c r="G349" s="205" t="str">
        <f t="shared" si="14"/>
        <v/>
      </c>
    </row>
    <row r="350" spans="1:7" x14ac:dyDescent="0.25">
      <c r="A350" s="248" t="s">
        <v>983</v>
      </c>
      <c r="B350" s="283" t="s">
        <v>185</v>
      </c>
      <c r="C350" s="225">
        <f>SUM(C342:C349)</f>
        <v>0</v>
      </c>
      <c r="D350" s="281">
        <f>SUM(D342:D349)</f>
        <v>0</v>
      </c>
      <c r="F350" s="263">
        <f>SUM(F342:F349)</f>
        <v>0</v>
      </c>
      <c r="G350" s="263">
        <f>SUM(G342:G349)</f>
        <v>0</v>
      </c>
    </row>
    <row r="351" spans="1:7" outlineLevel="1" x14ac:dyDescent="0.25">
      <c r="A351" s="248" t="s">
        <v>984</v>
      </c>
      <c r="B351" s="264" t="s">
        <v>852</v>
      </c>
      <c r="C351" s="225"/>
      <c r="D351" s="281"/>
      <c r="F351" s="205" t="str">
        <f t="shared" ref="F351:F356" si="15">IF($C$350=0,"",IF(C351="[for completion]","",C351/$C$350))</f>
        <v/>
      </c>
      <c r="G351" s="205" t="str">
        <f t="shared" ref="G351:G356" si="16">IF($D$350=0,"",IF(D351="[for completion]","",D351/$D$350))</f>
        <v/>
      </c>
    </row>
    <row r="352" spans="1:7" outlineLevel="1" x14ac:dyDescent="0.25">
      <c r="A352" s="248" t="s">
        <v>985</v>
      </c>
      <c r="B352" s="264" t="s">
        <v>854</v>
      </c>
      <c r="C352" s="225"/>
      <c r="D352" s="281"/>
      <c r="F352" s="205" t="str">
        <f t="shared" si="15"/>
        <v/>
      </c>
      <c r="G352" s="205" t="str">
        <f t="shared" si="16"/>
        <v/>
      </c>
    </row>
    <row r="353" spans="1:7" outlineLevel="1" x14ac:dyDescent="0.25">
      <c r="A353" s="248" t="s">
        <v>986</v>
      </c>
      <c r="B353" s="264" t="s">
        <v>856</v>
      </c>
      <c r="C353" s="225"/>
      <c r="D353" s="281"/>
      <c r="F353" s="205" t="str">
        <f t="shared" si="15"/>
        <v/>
      </c>
      <c r="G353" s="205" t="str">
        <f t="shared" si="16"/>
        <v/>
      </c>
    </row>
    <row r="354" spans="1:7" outlineLevel="1" x14ac:dyDescent="0.25">
      <c r="A354" s="248" t="s">
        <v>987</v>
      </c>
      <c r="B354" s="264" t="s">
        <v>858</v>
      </c>
      <c r="C354" s="225"/>
      <c r="D354" s="281"/>
      <c r="F354" s="205" t="str">
        <f t="shared" si="15"/>
        <v/>
      </c>
      <c r="G354" s="205" t="str">
        <f t="shared" si="16"/>
        <v/>
      </c>
    </row>
    <row r="355" spans="1:7" outlineLevel="1" x14ac:dyDescent="0.25">
      <c r="A355" s="248" t="s">
        <v>988</v>
      </c>
      <c r="B355" s="264" t="s">
        <v>860</v>
      </c>
      <c r="C355" s="225"/>
      <c r="D355" s="281"/>
      <c r="F355" s="205" t="str">
        <f t="shared" si="15"/>
        <v/>
      </c>
      <c r="G355" s="205" t="str">
        <f t="shared" si="16"/>
        <v/>
      </c>
    </row>
    <row r="356" spans="1:7" outlineLevel="1" x14ac:dyDescent="0.25">
      <c r="A356" s="248" t="s">
        <v>989</v>
      </c>
      <c r="B356" s="264" t="s">
        <v>862</v>
      </c>
      <c r="C356" s="225"/>
      <c r="D356" s="281"/>
      <c r="F356" s="205" t="str">
        <f t="shared" si="15"/>
        <v/>
      </c>
      <c r="G356" s="205" t="str">
        <f t="shared" si="16"/>
        <v/>
      </c>
    </row>
    <row r="357" spans="1:7" outlineLevel="1" x14ac:dyDescent="0.25">
      <c r="A357" s="248" t="s">
        <v>990</v>
      </c>
      <c r="B357" s="264"/>
      <c r="F357" s="205"/>
      <c r="G357" s="205"/>
    </row>
    <row r="358" spans="1:7" outlineLevel="1" x14ac:dyDescent="0.25">
      <c r="A358" s="248" t="s">
        <v>991</v>
      </c>
      <c r="B358" s="264"/>
      <c r="F358" s="205"/>
      <c r="G358" s="205"/>
    </row>
    <row r="359" spans="1:7" outlineLevel="1" x14ac:dyDescent="0.25">
      <c r="A359" s="248" t="s">
        <v>992</v>
      </c>
      <c r="B359" s="264"/>
      <c r="F359" s="205"/>
      <c r="G359" s="263"/>
    </row>
    <row r="360" spans="1:7" ht="15" customHeight="1" x14ac:dyDescent="0.25">
      <c r="A360" s="259"/>
      <c r="B360" s="260" t="s">
        <v>993</v>
      </c>
      <c r="C360" s="259" t="s">
        <v>994</v>
      </c>
      <c r="D360" s="259"/>
      <c r="E360" s="259"/>
      <c r="F360" s="259"/>
      <c r="G360" s="261"/>
    </row>
    <row r="361" spans="1:7" x14ac:dyDescent="0.25">
      <c r="A361" s="248" t="s">
        <v>995</v>
      </c>
      <c r="B361" s="271" t="s">
        <v>996</v>
      </c>
      <c r="C361" s="263">
        <v>0.28916808177775549</v>
      </c>
      <c r="G361" s="248"/>
    </row>
    <row r="362" spans="1:7" x14ac:dyDescent="0.25">
      <c r="A362" s="248" t="s">
        <v>997</v>
      </c>
      <c r="B362" s="271" t="s">
        <v>998</v>
      </c>
      <c r="C362" s="263">
        <v>0.64422749555623782</v>
      </c>
      <c r="G362" s="248"/>
    </row>
    <row r="363" spans="1:7" x14ac:dyDescent="0.25">
      <c r="A363" s="248" t="s">
        <v>999</v>
      </c>
      <c r="B363" s="271" t="s">
        <v>1000</v>
      </c>
      <c r="C363" s="263" t="s">
        <v>256</v>
      </c>
      <c r="G363" s="248"/>
    </row>
    <row r="364" spans="1:7" x14ac:dyDescent="0.25">
      <c r="A364" s="248" t="s">
        <v>1001</v>
      </c>
      <c r="B364" s="271" t="s">
        <v>1002</v>
      </c>
      <c r="C364" s="263" t="s">
        <v>256</v>
      </c>
      <c r="G364" s="248"/>
    </row>
    <row r="365" spans="1:7" x14ac:dyDescent="0.25">
      <c r="A365" s="248" t="s">
        <v>1003</v>
      </c>
      <c r="B365" s="271" t="s">
        <v>1004</v>
      </c>
      <c r="C365" s="263">
        <v>1.8595917378399661E-3</v>
      </c>
      <c r="G365" s="248"/>
    </row>
    <row r="366" spans="1:7" x14ac:dyDescent="0.25">
      <c r="A366" s="248" t="s">
        <v>1005</v>
      </c>
      <c r="B366" s="271" t="s">
        <v>1006</v>
      </c>
      <c r="C366" s="263" t="s">
        <v>256</v>
      </c>
      <c r="G366" s="248"/>
    </row>
    <row r="367" spans="1:7" x14ac:dyDescent="0.25">
      <c r="A367" s="248" t="s">
        <v>1007</v>
      </c>
      <c r="B367" s="271" t="s">
        <v>1008</v>
      </c>
      <c r="C367" s="263">
        <v>6.4744830928166658E-2</v>
      </c>
      <c r="G367" s="248"/>
    </row>
    <row r="368" spans="1:7" x14ac:dyDescent="0.25">
      <c r="A368" s="248" t="s">
        <v>1009</v>
      </c>
      <c r="B368" s="271" t="s">
        <v>1010</v>
      </c>
      <c r="C368" s="263">
        <v>0</v>
      </c>
      <c r="G368" s="248"/>
    </row>
    <row r="369" spans="1:7" x14ac:dyDescent="0.25">
      <c r="A369" s="248" t="s">
        <v>1011</v>
      </c>
      <c r="B369" s="271" t="s">
        <v>1012</v>
      </c>
      <c r="C369" s="263">
        <v>0</v>
      </c>
      <c r="G369" s="248"/>
    </row>
    <row r="370" spans="1:7" x14ac:dyDescent="0.25">
      <c r="A370" s="248" t="s">
        <v>1013</v>
      </c>
      <c r="B370" s="271" t="s">
        <v>308</v>
      </c>
      <c r="C370" s="263" t="s">
        <v>256</v>
      </c>
      <c r="G370" s="248"/>
    </row>
    <row r="371" spans="1:7" outlineLevel="1" x14ac:dyDescent="0.25">
      <c r="A371" s="248" t="s">
        <v>1014</v>
      </c>
      <c r="B371" s="264" t="s">
        <v>1015</v>
      </c>
      <c r="C371" s="263"/>
      <c r="G371" s="248"/>
    </row>
    <row r="372" spans="1:7" outlineLevel="1" x14ac:dyDescent="0.25">
      <c r="A372" s="248" t="s">
        <v>1016</v>
      </c>
      <c r="B372" s="264" t="s">
        <v>187</v>
      </c>
      <c r="C372" s="263"/>
      <c r="G372" s="248"/>
    </row>
    <row r="373" spans="1:7" outlineLevel="1" x14ac:dyDescent="0.25">
      <c r="A373" s="248" t="s">
        <v>1017</v>
      </c>
      <c r="B373" s="264" t="s">
        <v>187</v>
      </c>
      <c r="C373" s="263"/>
      <c r="G373" s="248"/>
    </row>
    <row r="374" spans="1:7" outlineLevel="1" x14ac:dyDescent="0.25">
      <c r="A374" s="248" t="s">
        <v>1018</v>
      </c>
      <c r="B374" s="264" t="s">
        <v>187</v>
      </c>
      <c r="C374" s="263"/>
      <c r="G374" s="248"/>
    </row>
    <row r="375" spans="1:7" outlineLevel="1" x14ac:dyDescent="0.25">
      <c r="A375" s="248" t="s">
        <v>1019</v>
      </c>
      <c r="B375" s="264" t="s">
        <v>187</v>
      </c>
      <c r="C375" s="263"/>
      <c r="G375" s="248"/>
    </row>
    <row r="376" spans="1:7" outlineLevel="1" x14ac:dyDescent="0.25">
      <c r="A376" s="248" t="s">
        <v>1020</v>
      </c>
      <c r="B376" s="264" t="s">
        <v>187</v>
      </c>
      <c r="C376" s="263"/>
      <c r="G376" s="248"/>
    </row>
    <row r="377" spans="1:7" outlineLevel="1" x14ac:dyDescent="0.25">
      <c r="A377" s="248" t="s">
        <v>1021</v>
      </c>
      <c r="B377" s="264" t="s">
        <v>187</v>
      </c>
      <c r="C377" s="263"/>
      <c r="G377" s="248"/>
    </row>
    <row r="378" spans="1:7" outlineLevel="1" x14ac:dyDescent="0.25">
      <c r="A378" s="248" t="s">
        <v>1022</v>
      </c>
      <c r="B378" s="264" t="s">
        <v>187</v>
      </c>
      <c r="C378" s="263"/>
      <c r="G378" s="248"/>
    </row>
    <row r="379" spans="1:7" outlineLevel="1" x14ac:dyDescent="0.25">
      <c r="A379" s="248" t="s">
        <v>1023</v>
      </c>
      <c r="B379" s="264" t="s">
        <v>187</v>
      </c>
      <c r="C379" s="263"/>
      <c r="G379" s="248"/>
    </row>
    <row r="380" spans="1:7" outlineLevel="1" x14ac:dyDescent="0.25">
      <c r="A380" s="248" t="s">
        <v>1024</v>
      </c>
      <c r="B380" s="264" t="s">
        <v>187</v>
      </c>
      <c r="C380" s="263"/>
      <c r="G380" s="248"/>
    </row>
    <row r="381" spans="1:7" outlineLevel="1" x14ac:dyDescent="0.25">
      <c r="A381" s="248" t="s">
        <v>1025</v>
      </c>
      <c r="B381" s="264" t="s">
        <v>187</v>
      </c>
      <c r="C381" s="263"/>
      <c r="G381" s="248"/>
    </row>
    <row r="382" spans="1:7" outlineLevel="1" x14ac:dyDescent="0.25">
      <c r="A382" s="248" t="s">
        <v>1026</v>
      </c>
      <c r="B382" s="264" t="s">
        <v>187</v>
      </c>
      <c r="C382" s="263"/>
    </row>
    <row r="383" spans="1:7" outlineLevel="1" x14ac:dyDescent="0.25">
      <c r="A383" s="248" t="s">
        <v>1027</v>
      </c>
      <c r="B383" s="264" t="s">
        <v>187</v>
      </c>
      <c r="C383" s="263"/>
    </row>
    <row r="384" spans="1:7" outlineLevel="1" x14ac:dyDescent="0.25">
      <c r="A384" s="248" t="s">
        <v>1028</v>
      </c>
      <c r="B384" s="264" t="s">
        <v>187</v>
      </c>
      <c r="C384" s="263"/>
    </row>
    <row r="385" spans="1:7" outlineLevel="1" x14ac:dyDescent="0.25">
      <c r="A385" s="248" t="s">
        <v>1029</v>
      </c>
      <c r="B385" s="264" t="s">
        <v>187</v>
      </c>
      <c r="C385" s="263"/>
      <c r="D385" s="244"/>
      <c r="E385" s="244"/>
      <c r="F385" s="244"/>
      <c r="G385" s="244"/>
    </row>
    <row r="386" spans="1:7" outlineLevel="1" x14ac:dyDescent="0.25">
      <c r="A386" s="248" t="s">
        <v>1030</v>
      </c>
      <c r="B386" s="264" t="s">
        <v>187</v>
      </c>
      <c r="C386" s="263"/>
      <c r="D386" s="244"/>
      <c r="E386" s="244"/>
      <c r="F386" s="244"/>
      <c r="G386" s="244"/>
    </row>
    <row r="387" spans="1:7" outlineLevel="1" x14ac:dyDescent="0.25">
      <c r="A387" s="248" t="s">
        <v>1031</v>
      </c>
      <c r="B387" s="264" t="s">
        <v>187</v>
      </c>
      <c r="C387" s="263"/>
      <c r="D387" s="244"/>
      <c r="E387" s="244"/>
      <c r="F387" s="244"/>
      <c r="G387" s="244"/>
    </row>
    <row r="388" spans="1:7" x14ac:dyDescent="0.25">
      <c r="C388" s="263"/>
      <c r="D388" s="244"/>
      <c r="E388" s="244"/>
      <c r="F388" s="244"/>
      <c r="G388" s="244"/>
    </row>
    <row r="389" spans="1:7" x14ac:dyDescent="0.25">
      <c r="C389" s="263"/>
      <c r="D389" s="244"/>
      <c r="E389" s="244"/>
      <c r="F389" s="244"/>
      <c r="G389" s="244"/>
    </row>
    <row r="390" spans="1:7" x14ac:dyDescent="0.25">
      <c r="C390" s="263"/>
      <c r="D390" s="244"/>
      <c r="E390" s="244"/>
      <c r="F390" s="244"/>
      <c r="G390" s="244"/>
    </row>
    <row r="391" spans="1:7" x14ac:dyDescent="0.25">
      <c r="C391" s="263"/>
      <c r="D391" s="244"/>
      <c r="E391" s="244"/>
      <c r="F391" s="244"/>
      <c r="G391" s="244"/>
    </row>
    <row r="392" spans="1:7" x14ac:dyDescent="0.25">
      <c r="C392" s="263"/>
      <c r="D392" s="244"/>
      <c r="E392" s="244"/>
      <c r="F392" s="244"/>
      <c r="G392" s="244"/>
    </row>
    <row r="393" spans="1:7" x14ac:dyDescent="0.25">
      <c r="C393" s="263"/>
      <c r="D393" s="244"/>
      <c r="E393" s="244"/>
      <c r="F393" s="244"/>
      <c r="G393" s="24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232" sqref="C232"/>
    </sheetView>
  </sheetViews>
  <sheetFormatPr baseColWidth="10" defaultColWidth="8.85546875" defaultRowHeight="15" outlineLevelRow="1" x14ac:dyDescent="0.25"/>
  <cols>
    <col min="1" max="1" width="13.28515625" style="172" customWidth="1"/>
    <col min="2" max="2" width="60.7109375" style="172" customWidth="1"/>
    <col min="3" max="3" width="39.140625" style="172" bestFit="1" customWidth="1"/>
    <col min="4" max="4" width="35.140625" style="172" bestFit="1" customWidth="1"/>
    <col min="5" max="5" width="6.7109375" style="172" customWidth="1"/>
    <col min="6" max="6" width="41.7109375" style="172" customWidth="1"/>
    <col min="7" max="7" width="41.7109375" style="169" customWidth="1"/>
    <col min="8" max="8" width="7.28515625" style="172" customWidth="1"/>
    <col min="9" max="9" width="71.85546875" style="172" customWidth="1"/>
    <col min="10" max="11" width="47.7109375" style="172" customWidth="1"/>
    <col min="12" max="12" width="7.28515625" style="172" customWidth="1"/>
    <col min="13" max="13" width="25.7109375" style="172" customWidth="1"/>
    <col min="14" max="14" width="25.7109375" style="169" customWidth="1"/>
    <col min="15" max="16384" width="8.85546875" style="191"/>
  </cols>
  <sheetData>
    <row r="1" spans="1:13" ht="31.5" x14ac:dyDescent="0.25">
      <c r="A1" s="168" t="s">
        <v>1586</v>
      </c>
      <c r="B1" s="168"/>
      <c r="C1" s="169"/>
      <c r="D1" s="169"/>
      <c r="E1" s="169"/>
      <c r="F1" s="170" t="s">
        <v>1599</v>
      </c>
      <c r="H1" s="169"/>
      <c r="I1" s="168"/>
      <c r="J1" s="169"/>
      <c r="K1" s="169"/>
      <c r="L1" s="169"/>
      <c r="M1" s="169"/>
    </row>
    <row r="2" spans="1:13" ht="15.75" thickBot="1" x14ac:dyDescent="0.3">
      <c r="A2" s="169"/>
      <c r="B2" s="171"/>
      <c r="C2" s="171"/>
      <c r="D2" s="169"/>
      <c r="E2" s="169"/>
      <c r="F2" s="169"/>
      <c r="H2" s="169"/>
      <c r="L2" s="169"/>
      <c r="M2" s="169"/>
    </row>
    <row r="3" spans="1:13" ht="19.5" thickBot="1" x14ac:dyDescent="0.3">
      <c r="A3" s="173"/>
      <c r="B3" s="174" t="s">
        <v>99</v>
      </c>
      <c r="C3" s="175" t="s">
        <v>100</v>
      </c>
      <c r="D3" s="173"/>
      <c r="E3" s="173"/>
      <c r="F3" s="169"/>
      <c r="G3" s="173"/>
      <c r="H3" s="169"/>
      <c r="L3" s="169"/>
      <c r="M3" s="169"/>
    </row>
    <row r="4" spans="1:13" ht="15.75" thickBot="1" x14ac:dyDescent="0.3">
      <c r="H4" s="169"/>
      <c r="L4" s="169"/>
      <c r="M4" s="169"/>
    </row>
    <row r="5" spans="1:13" ht="18.75" x14ac:dyDescent="0.25">
      <c r="A5" s="176"/>
      <c r="B5" s="177" t="s">
        <v>101</v>
      </c>
      <c r="C5" s="176"/>
      <c r="E5" s="178"/>
      <c r="F5" s="178"/>
      <c r="H5" s="169"/>
      <c r="L5" s="169"/>
      <c r="M5" s="169"/>
    </row>
    <row r="6" spans="1:13" x14ac:dyDescent="0.25">
      <c r="B6" s="179" t="s">
        <v>102</v>
      </c>
      <c r="H6" s="169"/>
      <c r="L6" s="169"/>
      <c r="M6" s="169"/>
    </row>
    <row r="7" spans="1:13" x14ac:dyDescent="0.25">
      <c r="B7" s="180" t="s">
        <v>103</v>
      </c>
      <c r="H7" s="169"/>
      <c r="L7" s="169"/>
      <c r="M7" s="169"/>
    </row>
    <row r="8" spans="1:13" x14ac:dyDescent="0.25">
      <c r="B8" s="180" t="s">
        <v>104</v>
      </c>
      <c r="F8" s="172" t="s">
        <v>105</v>
      </c>
      <c r="H8" s="169"/>
      <c r="L8" s="169"/>
      <c r="M8" s="169"/>
    </row>
    <row r="9" spans="1:13" x14ac:dyDescent="0.25">
      <c r="B9" s="179" t="s">
        <v>106</v>
      </c>
      <c r="H9" s="169"/>
      <c r="L9" s="169"/>
      <c r="M9" s="169"/>
    </row>
    <row r="10" spans="1:13" x14ac:dyDescent="0.25">
      <c r="B10" s="179" t="s">
        <v>107</v>
      </c>
      <c r="H10" s="169"/>
      <c r="L10" s="169"/>
      <c r="M10" s="169"/>
    </row>
    <row r="11" spans="1:13" ht="15.75" thickBot="1" x14ac:dyDescent="0.3">
      <c r="B11" s="181" t="s">
        <v>108</v>
      </c>
      <c r="H11" s="169"/>
      <c r="L11" s="169"/>
      <c r="M11" s="169"/>
    </row>
    <row r="12" spans="1:13" x14ac:dyDescent="0.25">
      <c r="B12" s="182"/>
      <c r="H12" s="169"/>
      <c r="L12" s="169"/>
      <c r="M12" s="169"/>
    </row>
    <row r="13" spans="1:13" ht="37.5" x14ac:dyDescent="0.25">
      <c r="A13" s="183" t="s">
        <v>109</v>
      </c>
      <c r="B13" s="183" t="s">
        <v>102</v>
      </c>
      <c r="C13" s="184"/>
      <c r="D13" s="184"/>
      <c r="E13" s="184"/>
      <c r="F13" s="184"/>
      <c r="G13" s="185"/>
      <c r="H13" s="169"/>
      <c r="L13" s="169"/>
      <c r="M13" s="169"/>
    </row>
    <row r="14" spans="1:13" x14ac:dyDescent="0.25">
      <c r="A14" s="172" t="s">
        <v>110</v>
      </c>
      <c r="B14" s="186" t="s">
        <v>111</v>
      </c>
      <c r="C14" s="172" t="s">
        <v>112</v>
      </c>
      <c r="E14" s="178"/>
      <c r="F14" s="178"/>
      <c r="H14" s="169"/>
      <c r="L14" s="169"/>
      <c r="M14" s="169"/>
    </row>
    <row r="15" spans="1:13" x14ac:dyDescent="0.25">
      <c r="A15" s="172" t="s">
        <v>113</v>
      </c>
      <c r="B15" s="186" t="s">
        <v>114</v>
      </c>
      <c r="C15" s="172" t="s">
        <v>115</v>
      </c>
      <c r="E15" s="178"/>
      <c r="F15" s="178"/>
      <c r="H15" s="169"/>
      <c r="L15" s="169"/>
      <c r="M15" s="169"/>
    </row>
    <row r="16" spans="1:13" x14ac:dyDescent="0.25">
      <c r="A16" s="172" t="s">
        <v>116</v>
      </c>
      <c r="B16" s="186" t="s">
        <v>117</v>
      </c>
      <c r="C16" s="172" t="s">
        <v>118</v>
      </c>
      <c r="E16" s="178"/>
      <c r="F16" s="178"/>
      <c r="H16" s="169"/>
      <c r="L16" s="169"/>
      <c r="M16" s="169"/>
    </row>
    <row r="17" spans="1:13" x14ac:dyDescent="0.25">
      <c r="A17" s="172" t="s">
        <v>119</v>
      </c>
      <c r="B17" s="186" t="s">
        <v>120</v>
      </c>
      <c r="C17" s="172" t="s">
        <v>1600</v>
      </c>
      <c r="E17" s="178"/>
      <c r="F17" s="178"/>
      <c r="H17" s="169"/>
      <c r="L17" s="169"/>
      <c r="M17" s="169"/>
    </row>
    <row r="18" spans="1:13" outlineLevel="1" x14ac:dyDescent="0.25">
      <c r="A18" s="172" t="s">
        <v>121</v>
      </c>
      <c r="B18" s="187" t="s">
        <v>122</v>
      </c>
      <c r="E18" s="178"/>
      <c r="F18" s="178"/>
      <c r="H18" s="169"/>
      <c r="L18" s="169"/>
      <c r="M18" s="169"/>
    </row>
    <row r="19" spans="1:13" outlineLevel="1" x14ac:dyDescent="0.25">
      <c r="A19" s="172" t="s">
        <v>123</v>
      </c>
      <c r="B19" s="187" t="s">
        <v>124</v>
      </c>
      <c r="E19" s="178"/>
      <c r="F19" s="178"/>
      <c r="H19" s="169"/>
      <c r="L19" s="169"/>
      <c r="M19" s="169"/>
    </row>
    <row r="20" spans="1:13" outlineLevel="1" x14ac:dyDescent="0.25">
      <c r="A20" s="172" t="s">
        <v>125</v>
      </c>
      <c r="B20" s="187"/>
      <c r="E20" s="178"/>
      <c r="F20" s="178"/>
      <c r="H20" s="169"/>
      <c r="L20" s="169"/>
      <c r="M20" s="169"/>
    </row>
    <row r="21" spans="1:13" outlineLevel="1" x14ac:dyDescent="0.25">
      <c r="A21" s="172" t="s">
        <v>126</v>
      </c>
      <c r="B21" s="187"/>
      <c r="E21" s="178"/>
      <c r="F21" s="178"/>
      <c r="H21" s="169"/>
      <c r="L21" s="169"/>
      <c r="M21" s="169"/>
    </row>
    <row r="22" spans="1:13" outlineLevel="1" x14ac:dyDescent="0.25">
      <c r="A22" s="172" t="s">
        <v>127</v>
      </c>
      <c r="B22" s="187"/>
      <c r="E22" s="178"/>
      <c r="F22" s="178"/>
      <c r="H22" s="169"/>
      <c r="L22" s="169"/>
      <c r="M22" s="169"/>
    </row>
    <row r="23" spans="1:13" outlineLevel="1" x14ac:dyDescent="0.25">
      <c r="A23" s="172" t="s">
        <v>128</v>
      </c>
      <c r="B23" s="187"/>
      <c r="E23" s="178"/>
      <c r="F23" s="178"/>
      <c r="H23" s="169"/>
      <c r="L23" s="169"/>
      <c r="M23" s="169"/>
    </row>
    <row r="24" spans="1:13" outlineLevel="1" x14ac:dyDescent="0.25">
      <c r="A24" s="172" t="s">
        <v>129</v>
      </c>
      <c r="B24" s="187"/>
      <c r="E24" s="178"/>
      <c r="F24" s="178"/>
      <c r="H24" s="169"/>
      <c r="L24" s="169"/>
      <c r="M24" s="169"/>
    </row>
    <row r="25" spans="1:13" outlineLevel="1" x14ac:dyDescent="0.25">
      <c r="A25" s="172" t="s">
        <v>130</v>
      </c>
      <c r="B25" s="187"/>
      <c r="E25" s="178"/>
      <c r="F25" s="178"/>
      <c r="H25" s="169"/>
      <c r="L25" s="169"/>
      <c r="M25" s="169"/>
    </row>
    <row r="26" spans="1:13" ht="18.75" x14ac:dyDescent="0.25">
      <c r="A26" s="184"/>
      <c r="B26" s="183" t="s">
        <v>103</v>
      </c>
      <c r="C26" s="184"/>
      <c r="D26" s="184"/>
      <c r="E26" s="184"/>
      <c r="F26" s="184"/>
      <c r="G26" s="185"/>
      <c r="H26" s="169"/>
      <c r="L26" s="169"/>
      <c r="M26" s="169"/>
    </row>
    <row r="27" spans="1:13" x14ac:dyDescent="0.25">
      <c r="A27" s="172" t="s">
        <v>131</v>
      </c>
      <c r="B27" s="188" t="s">
        <v>132</v>
      </c>
      <c r="C27" s="172" t="s">
        <v>133</v>
      </c>
      <c r="D27" s="189"/>
      <c r="E27" s="189"/>
      <c r="F27" s="189"/>
      <c r="H27" s="169"/>
      <c r="L27" s="169"/>
      <c r="M27" s="169"/>
    </row>
    <row r="28" spans="1:13" x14ac:dyDescent="0.25">
      <c r="A28" s="172" t="s">
        <v>134</v>
      </c>
      <c r="B28" s="188" t="s">
        <v>135</v>
      </c>
      <c r="C28" s="172" t="s">
        <v>133</v>
      </c>
      <c r="D28" s="189"/>
      <c r="E28" s="189"/>
      <c r="F28" s="189"/>
      <c r="H28" s="169"/>
      <c r="L28" s="169"/>
      <c r="M28" s="169"/>
    </row>
    <row r="29" spans="1:13" ht="30" x14ac:dyDescent="0.25">
      <c r="A29" s="172" t="s">
        <v>136</v>
      </c>
      <c r="B29" s="188" t="s">
        <v>137</v>
      </c>
      <c r="C29" s="172" t="s">
        <v>138</v>
      </c>
      <c r="E29" s="189"/>
      <c r="F29" s="189"/>
      <c r="H29" s="169"/>
      <c r="L29" s="169"/>
      <c r="M29" s="169"/>
    </row>
    <row r="30" spans="1:13" outlineLevel="1" x14ac:dyDescent="0.25">
      <c r="A30" s="172" t="s">
        <v>139</v>
      </c>
      <c r="B30" s="188"/>
      <c r="E30" s="189"/>
      <c r="F30" s="189"/>
      <c r="H30" s="169"/>
      <c r="L30" s="169"/>
      <c r="M30" s="169"/>
    </row>
    <row r="31" spans="1:13" outlineLevel="1" x14ac:dyDescent="0.25">
      <c r="A31" s="172" t="s">
        <v>140</v>
      </c>
      <c r="B31" s="188"/>
      <c r="E31" s="189"/>
      <c r="F31" s="189"/>
      <c r="H31" s="169"/>
      <c r="L31" s="169"/>
      <c r="M31" s="169"/>
    </row>
    <row r="32" spans="1:13" outlineLevel="1" x14ac:dyDescent="0.25">
      <c r="A32" s="172" t="s">
        <v>141</v>
      </c>
      <c r="B32" s="188"/>
      <c r="E32" s="189"/>
      <c r="F32" s="189"/>
      <c r="H32" s="169"/>
      <c r="L32" s="169"/>
      <c r="M32" s="169"/>
    </row>
    <row r="33" spans="1:14" outlineLevel="1" x14ac:dyDescent="0.25">
      <c r="A33" s="172" t="s">
        <v>142</v>
      </c>
      <c r="B33" s="188"/>
      <c r="E33" s="189"/>
      <c r="F33" s="189"/>
      <c r="H33" s="169"/>
      <c r="L33" s="169"/>
      <c r="M33" s="169"/>
    </row>
    <row r="34" spans="1:14" outlineLevel="1" x14ac:dyDescent="0.25">
      <c r="A34" s="172" t="s">
        <v>143</v>
      </c>
      <c r="B34" s="188"/>
      <c r="E34" s="189"/>
      <c r="F34" s="189"/>
      <c r="H34" s="169"/>
      <c r="L34" s="169"/>
      <c r="M34" s="169"/>
    </row>
    <row r="35" spans="1:14" outlineLevel="1" x14ac:dyDescent="0.25">
      <c r="A35" s="172" t="s">
        <v>144</v>
      </c>
      <c r="B35" s="192"/>
      <c r="E35" s="189"/>
      <c r="F35" s="189"/>
      <c r="H35" s="169"/>
      <c r="L35" s="169"/>
      <c r="M35" s="169"/>
    </row>
    <row r="36" spans="1:14" ht="18.75" x14ac:dyDescent="0.25">
      <c r="A36" s="183"/>
      <c r="B36" s="183" t="s">
        <v>104</v>
      </c>
      <c r="C36" s="183"/>
      <c r="D36" s="184"/>
      <c r="E36" s="184"/>
      <c r="F36" s="184"/>
      <c r="G36" s="185"/>
      <c r="H36" s="169"/>
      <c r="L36" s="169"/>
      <c r="M36" s="169"/>
    </row>
    <row r="37" spans="1:14" ht="15" customHeight="1" x14ac:dyDescent="0.25">
      <c r="A37" s="193"/>
      <c r="B37" s="194" t="s">
        <v>145</v>
      </c>
      <c r="C37" s="193" t="s">
        <v>146</v>
      </c>
      <c r="D37" s="195"/>
      <c r="E37" s="195"/>
      <c r="F37" s="195"/>
      <c r="G37" s="196"/>
      <c r="H37" s="169"/>
      <c r="L37" s="169"/>
      <c r="M37" s="169"/>
    </row>
    <row r="38" spans="1:14" x14ac:dyDescent="0.25">
      <c r="A38" s="172" t="s">
        <v>147</v>
      </c>
      <c r="B38" s="189" t="s">
        <v>148</v>
      </c>
      <c r="C38" s="197">
        <v>2248.1289999999999</v>
      </c>
      <c r="F38" s="189"/>
      <c r="H38" s="169"/>
      <c r="L38" s="169"/>
      <c r="M38" s="169"/>
    </row>
    <row r="39" spans="1:14" x14ac:dyDescent="0.25">
      <c r="A39" s="172" t="s">
        <v>149</v>
      </c>
      <c r="B39" s="189" t="s">
        <v>150</v>
      </c>
      <c r="C39" s="197">
        <v>2190</v>
      </c>
      <c r="F39" s="189"/>
      <c r="H39" s="169"/>
      <c r="L39" s="169"/>
      <c r="M39" s="169"/>
      <c r="N39" s="191"/>
    </row>
    <row r="40" spans="1:14" outlineLevel="1" x14ac:dyDescent="0.25">
      <c r="A40" s="172" t="s">
        <v>151</v>
      </c>
      <c r="B40" s="198" t="s">
        <v>152</v>
      </c>
      <c r="C40" s="197">
        <v>3303.413</v>
      </c>
      <c r="F40" s="189"/>
      <c r="H40" s="169"/>
      <c r="L40" s="169"/>
      <c r="M40" s="169"/>
      <c r="N40" s="191"/>
    </row>
    <row r="41" spans="1:14" outlineLevel="1" x14ac:dyDescent="0.25">
      <c r="A41" s="172" t="s">
        <v>153</v>
      </c>
      <c r="B41" s="198" t="s">
        <v>154</v>
      </c>
      <c r="C41" s="197">
        <v>2963.33</v>
      </c>
      <c r="F41" s="189"/>
      <c r="H41" s="169"/>
      <c r="L41" s="169"/>
      <c r="M41" s="169"/>
      <c r="N41" s="191"/>
    </row>
    <row r="42" spans="1:14" outlineLevel="1" x14ac:dyDescent="0.25">
      <c r="A42" s="172" t="s">
        <v>155</v>
      </c>
      <c r="B42" s="198"/>
      <c r="C42" s="197"/>
      <c r="F42" s="189"/>
      <c r="H42" s="169"/>
      <c r="L42" s="169"/>
      <c r="M42" s="169"/>
      <c r="N42" s="191"/>
    </row>
    <row r="43" spans="1:14" outlineLevel="1" x14ac:dyDescent="0.25">
      <c r="A43" s="191" t="s">
        <v>156</v>
      </c>
      <c r="B43" s="189"/>
      <c r="F43" s="189"/>
      <c r="H43" s="169"/>
      <c r="L43" s="169"/>
      <c r="M43" s="169"/>
      <c r="N43" s="191"/>
    </row>
    <row r="44" spans="1:14" ht="15" customHeight="1" x14ac:dyDescent="0.25">
      <c r="A44" s="193"/>
      <c r="B44" s="194" t="s">
        <v>157</v>
      </c>
      <c r="C44" s="199" t="s">
        <v>158</v>
      </c>
      <c r="D44" s="193" t="s">
        <v>159</v>
      </c>
      <c r="E44" s="195"/>
      <c r="F44" s="196" t="s">
        <v>160</v>
      </c>
      <c r="G44" s="196" t="s">
        <v>161</v>
      </c>
      <c r="H44" s="169"/>
      <c r="L44" s="169"/>
      <c r="M44" s="169"/>
      <c r="N44" s="191"/>
    </row>
    <row r="45" spans="1:14" x14ac:dyDescent="0.25">
      <c r="A45" s="172" t="s">
        <v>162</v>
      </c>
      <c r="B45" s="189" t="s">
        <v>163</v>
      </c>
      <c r="C45" s="200"/>
      <c r="D45" s="200">
        <f>IF(OR(C38="[For completion]",C39="[For completion]"),"Please complete G.3.1.1 and G.3.1.2",(C38/C39-1))</f>
        <v>2.6542922374429123E-2</v>
      </c>
      <c r="E45" s="200"/>
      <c r="F45" s="200" t="s">
        <v>164</v>
      </c>
      <c r="G45" s="263" t="s">
        <v>164</v>
      </c>
      <c r="H45" s="169"/>
      <c r="L45" s="169"/>
      <c r="M45" s="169"/>
      <c r="N45" s="191"/>
    </row>
    <row r="46" spans="1:14" outlineLevel="1" x14ac:dyDescent="0.25">
      <c r="A46" s="172" t="s">
        <v>165</v>
      </c>
      <c r="B46" s="187" t="s">
        <v>166</v>
      </c>
      <c r="C46" s="200"/>
      <c r="D46" s="200"/>
      <c r="E46" s="200"/>
      <c r="F46" s="200"/>
      <c r="G46" s="201"/>
      <c r="H46" s="169"/>
      <c r="L46" s="169"/>
      <c r="M46" s="169"/>
      <c r="N46" s="191"/>
    </row>
    <row r="47" spans="1:14" outlineLevel="1" x14ac:dyDescent="0.25">
      <c r="A47" s="172" t="s">
        <v>167</v>
      </c>
      <c r="B47" s="187" t="s">
        <v>168</v>
      </c>
      <c r="C47" s="200">
        <v>0.02</v>
      </c>
      <c r="D47" s="200"/>
      <c r="E47" s="200"/>
      <c r="F47" s="200"/>
      <c r="G47" s="201"/>
      <c r="H47" s="169"/>
      <c r="L47" s="169"/>
      <c r="M47" s="169"/>
      <c r="N47" s="191"/>
    </row>
    <row r="48" spans="1:14" outlineLevel="1" x14ac:dyDescent="0.25">
      <c r="A48" s="172" t="s">
        <v>169</v>
      </c>
      <c r="B48" s="187"/>
      <c r="C48" s="201"/>
      <c r="D48" s="201"/>
      <c r="E48" s="201"/>
      <c r="F48" s="201"/>
      <c r="G48" s="201"/>
      <c r="H48" s="169"/>
      <c r="L48" s="169"/>
      <c r="M48" s="169"/>
      <c r="N48" s="191"/>
    </row>
    <row r="49" spans="1:14" outlineLevel="1" x14ac:dyDescent="0.25">
      <c r="A49" s="172" t="s">
        <v>170</v>
      </c>
      <c r="B49" s="187"/>
      <c r="C49" s="201"/>
      <c r="D49" s="201"/>
      <c r="E49" s="201"/>
      <c r="F49" s="201"/>
      <c r="G49" s="201"/>
      <c r="H49" s="169"/>
      <c r="L49" s="169"/>
      <c r="M49" s="169"/>
      <c r="N49" s="191"/>
    </row>
    <row r="50" spans="1:14" outlineLevel="1" x14ac:dyDescent="0.25">
      <c r="A50" s="172" t="s">
        <v>171</v>
      </c>
      <c r="B50" s="187"/>
      <c r="C50" s="201"/>
      <c r="D50" s="201"/>
      <c r="E50" s="201"/>
      <c r="F50" s="201"/>
      <c r="G50" s="201"/>
      <c r="H50" s="169"/>
      <c r="L50" s="169"/>
      <c r="M50" s="169"/>
      <c r="N50" s="191"/>
    </row>
    <row r="51" spans="1:14" outlineLevel="1" x14ac:dyDescent="0.25">
      <c r="A51" s="172" t="s">
        <v>172</v>
      </c>
      <c r="B51" s="187"/>
      <c r="C51" s="201"/>
      <c r="D51" s="201"/>
      <c r="E51" s="201"/>
      <c r="F51" s="201"/>
      <c r="G51" s="201"/>
      <c r="H51" s="169"/>
      <c r="L51" s="169"/>
      <c r="M51" s="169"/>
      <c r="N51" s="191"/>
    </row>
    <row r="52" spans="1:14" ht="15" customHeight="1" x14ac:dyDescent="0.25">
      <c r="A52" s="193"/>
      <c r="B52" s="194" t="s">
        <v>173</v>
      </c>
      <c r="C52" s="193" t="s">
        <v>146</v>
      </c>
      <c r="D52" s="193"/>
      <c r="E52" s="195"/>
      <c r="F52" s="196" t="s">
        <v>174</v>
      </c>
      <c r="G52" s="196"/>
      <c r="H52" s="169"/>
      <c r="L52" s="169"/>
      <c r="M52" s="169"/>
      <c r="N52" s="191"/>
    </row>
    <row r="53" spans="1:14" x14ac:dyDescent="0.25">
      <c r="A53" s="172" t="s">
        <v>175</v>
      </c>
      <c r="B53" s="189" t="s">
        <v>176</v>
      </c>
      <c r="C53" s="197">
        <v>0</v>
      </c>
      <c r="E53" s="202"/>
      <c r="F53" s="203">
        <f>IF($C$58=0,"",IF(C53="[for completion]","",C53/$C$58))</f>
        <v>0</v>
      </c>
      <c r="G53" s="204"/>
      <c r="H53" s="169"/>
      <c r="L53" s="169"/>
      <c r="M53" s="169"/>
      <c r="N53" s="191"/>
    </row>
    <row r="54" spans="1:14" x14ac:dyDescent="0.25">
      <c r="A54" s="172" t="s">
        <v>177</v>
      </c>
      <c r="B54" s="189" t="s">
        <v>178</v>
      </c>
      <c r="C54" s="197">
        <v>2248.1289999999999</v>
      </c>
      <c r="E54" s="202"/>
      <c r="F54" s="203">
        <f>IF($C$58=0,"",IF(C54="[for completion]","",C54/$C$58))</f>
        <v>1</v>
      </c>
      <c r="G54" s="204"/>
      <c r="H54" s="169"/>
      <c r="L54" s="169"/>
      <c r="M54" s="169"/>
      <c r="N54" s="191"/>
    </row>
    <row r="55" spans="1:14" x14ac:dyDescent="0.25">
      <c r="A55" s="172" t="s">
        <v>179</v>
      </c>
      <c r="B55" s="189" t="s">
        <v>180</v>
      </c>
      <c r="C55" s="197">
        <v>0</v>
      </c>
      <c r="E55" s="202"/>
      <c r="F55" s="205">
        <f t="shared" ref="F55:F56" si="0">IF($C$58=0,"",IF(C55="[for completion]","",C55/$C$58))</f>
        <v>0</v>
      </c>
      <c r="G55" s="204"/>
      <c r="H55" s="169"/>
      <c r="L55" s="169"/>
      <c r="M55" s="169"/>
      <c r="N55" s="191"/>
    </row>
    <row r="56" spans="1:14" x14ac:dyDescent="0.25">
      <c r="A56" s="172" t="s">
        <v>181</v>
      </c>
      <c r="B56" s="189" t="s">
        <v>182</v>
      </c>
      <c r="C56" s="197">
        <v>0</v>
      </c>
      <c r="E56" s="202"/>
      <c r="F56" s="205">
        <f t="shared" si="0"/>
        <v>0</v>
      </c>
      <c r="G56" s="204"/>
      <c r="H56" s="169"/>
      <c r="L56" s="169"/>
      <c r="M56" s="169"/>
      <c r="N56" s="191"/>
    </row>
    <row r="57" spans="1:14" x14ac:dyDescent="0.25">
      <c r="A57" s="172" t="s">
        <v>183</v>
      </c>
      <c r="B57" s="172" t="s">
        <v>308</v>
      </c>
      <c r="C57" s="197">
        <v>0</v>
      </c>
      <c r="E57" s="202"/>
      <c r="F57" s="203">
        <f>IF($C$58=0,"",IF(C57="[for completion]","",C57/$C$58))</f>
        <v>0</v>
      </c>
      <c r="G57" s="204"/>
      <c r="H57" s="169"/>
      <c r="L57" s="169"/>
      <c r="M57" s="169"/>
      <c r="N57" s="191"/>
    </row>
    <row r="58" spans="1:14" x14ac:dyDescent="0.25">
      <c r="A58" s="172" t="s">
        <v>184</v>
      </c>
      <c r="B58" s="206" t="s">
        <v>185</v>
      </c>
      <c r="C58" s="207">
        <f>SUM(C53:C57)</f>
        <v>2248.1289999999999</v>
      </c>
      <c r="D58" s="202"/>
      <c r="E58" s="202"/>
      <c r="F58" s="208">
        <f>SUM(F53:F57)</f>
        <v>1</v>
      </c>
      <c r="G58" s="204"/>
      <c r="H58" s="169"/>
      <c r="L58" s="169"/>
      <c r="M58" s="169"/>
      <c r="N58" s="191"/>
    </row>
    <row r="59" spans="1:14" outlineLevel="1" x14ac:dyDescent="0.25">
      <c r="A59" s="172" t="s">
        <v>186</v>
      </c>
      <c r="B59" s="209" t="s">
        <v>187</v>
      </c>
      <c r="C59" s="197"/>
      <c r="E59" s="202"/>
      <c r="F59" s="203">
        <f t="shared" ref="F59:F64" si="1">IF($C$58=0,"",IF(C59="[for completion]","",C59/$C$58))</f>
        <v>0</v>
      </c>
      <c r="G59" s="204"/>
      <c r="H59" s="169"/>
      <c r="L59" s="169"/>
      <c r="M59" s="169"/>
      <c r="N59" s="191"/>
    </row>
    <row r="60" spans="1:14" outlineLevel="1" x14ac:dyDescent="0.25">
      <c r="A60" s="172" t="s">
        <v>188</v>
      </c>
      <c r="B60" s="209" t="s">
        <v>187</v>
      </c>
      <c r="C60" s="197"/>
      <c r="E60" s="202"/>
      <c r="F60" s="203">
        <f t="shared" si="1"/>
        <v>0</v>
      </c>
      <c r="G60" s="204"/>
      <c r="H60" s="169"/>
      <c r="L60" s="169"/>
      <c r="M60" s="169"/>
      <c r="N60" s="191"/>
    </row>
    <row r="61" spans="1:14" outlineLevel="1" x14ac:dyDescent="0.25">
      <c r="A61" s="172" t="s">
        <v>189</v>
      </c>
      <c r="B61" s="209" t="s">
        <v>187</v>
      </c>
      <c r="C61" s="197"/>
      <c r="E61" s="202"/>
      <c r="F61" s="203">
        <f t="shared" si="1"/>
        <v>0</v>
      </c>
      <c r="G61" s="204"/>
      <c r="H61" s="169"/>
      <c r="L61" s="169"/>
      <c r="M61" s="169"/>
      <c r="N61" s="191"/>
    </row>
    <row r="62" spans="1:14" outlineLevel="1" x14ac:dyDescent="0.25">
      <c r="A62" s="172" t="s">
        <v>190</v>
      </c>
      <c r="B62" s="209" t="s">
        <v>187</v>
      </c>
      <c r="C62" s="197"/>
      <c r="E62" s="202"/>
      <c r="F62" s="203">
        <f t="shared" si="1"/>
        <v>0</v>
      </c>
      <c r="G62" s="204"/>
      <c r="H62" s="169"/>
      <c r="L62" s="169"/>
      <c r="M62" s="169"/>
      <c r="N62" s="191"/>
    </row>
    <row r="63" spans="1:14" outlineLevel="1" x14ac:dyDescent="0.25">
      <c r="A63" s="172" t="s">
        <v>191</v>
      </c>
      <c r="B63" s="209" t="s">
        <v>187</v>
      </c>
      <c r="C63" s="197"/>
      <c r="E63" s="202"/>
      <c r="F63" s="203">
        <f t="shared" si="1"/>
        <v>0</v>
      </c>
      <c r="G63" s="204"/>
      <c r="H63" s="169"/>
      <c r="L63" s="169"/>
      <c r="M63" s="169"/>
      <c r="N63" s="191"/>
    </row>
    <row r="64" spans="1:14" outlineLevel="1" x14ac:dyDescent="0.25">
      <c r="A64" s="172" t="s">
        <v>192</v>
      </c>
      <c r="B64" s="209" t="s">
        <v>187</v>
      </c>
      <c r="C64" s="210"/>
      <c r="D64" s="191"/>
      <c r="E64" s="191"/>
      <c r="F64" s="203">
        <f t="shared" si="1"/>
        <v>0</v>
      </c>
      <c r="G64" s="211"/>
      <c r="H64" s="169"/>
      <c r="L64" s="169"/>
      <c r="M64" s="169"/>
      <c r="N64" s="191"/>
    </row>
    <row r="65" spans="1:14" ht="15" customHeight="1" x14ac:dyDescent="0.25">
      <c r="A65" s="193"/>
      <c r="B65" s="194" t="s">
        <v>193</v>
      </c>
      <c r="C65" s="199" t="s">
        <v>1587</v>
      </c>
      <c r="D65" s="199" t="s">
        <v>1588</v>
      </c>
      <c r="E65" s="195"/>
      <c r="F65" s="196" t="s">
        <v>194</v>
      </c>
      <c r="G65" s="212" t="s">
        <v>1589</v>
      </c>
      <c r="H65" s="169"/>
      <c r="L65" s="169"/>
      <c r="M65" s="169"/>
      <c r="N65" s="191"/>
    </row>
    <row r="66" spans="1:14" x14ac:dyDescent="0.25">
      <c r="A66" s="172" t="s">
        <v>195</v>
      </c>
      <c r="B66" s="189" t="s">
        <v>1602</v>
      </c>
      <c r="C66" s="213">
        <v>13</v>
      </c>
      <c r="D66" s="263" t="s">
        <v>164</v>
      </c>
      <c r="E66" s="186"/>
      <c r="F66" s="214"/>
      <c r="G66" s="215"/>
      <c r="H66" s="169"/>
      <c r="L66" s="169"/>
      <c r="M66" s="169"/>
      <c r="N66" s="191"/>
    </row>
    <row r="67" spans="1:14" x14ac:dyDescent="0.25">
      <c r="B67" s="189"/>
      <c r="E67" s="186"/>
      <c r="F67" s="214"/>
      <c r="G67" s="215"/>
      <c r="H67" s="169"/>
      <c r="L67" s="169"/>
      <c r="M67" s="169"/>
      <c r="N67" s="191"/>
    </row>
    <row r="68" spans="1:14" x14ac:dyDescent="0.25">
      <c r="B68" s="189" t="s">
        <v>198</v>
      </c>
      <c r="C68" s="186"/>
      <c r="D68" s="186"/>
      <c r="E68" s="186"/>
      <c r="F68" s="215"/>
      <c r="G68" s="215"/>
      <c r="H68" s="169"/>
      <c r="L68" s="169"/>
      <c r="M68" s="169"/>
      <c r="N68" s="191"/>
    </row>
    <row r="69" spans="1:14" x14ac:dyDescent="0.25">
      <c r="B69" s="189" t="s">
        <v>199</v>
      </c>
      <c r="E69" s="186"/>
      <c r="F69" s="215"/>
      <c r="G69" s="215"/>
      <c r="H69" s="169"/>
      <c r="L69" s="169"/>
      <c r="M69" s="169"/>
      <c r="N69" s="191"/>
    </row>
    <row r="70" spans="1:14" x14ac:dyDescent="0.25">
      <c r="A70" s="172" t="s">
        <v>197</v>
      </c>
      <c r="B70" s="216" t="s">
        <v>200</v>
      </c>
      <c r="C70" s="197">
        <f>SUM(C79:C80)</f>
        <v>136.83600000000001</v>
      </c>
      <c r="D70" s="263" t="s">
        <v>164</v>
      </c>
      <c r="E70" s="216"/>
      <c r="F70" s="203">
        <f t="shared" ref="F70:F76" si="2">IF($C$77=0,"",IF(C70="[for completion]","",C70/$C$77))</f>
        <v>6.0866586896665228E-2</v>
      </c>
      <c r="G70" s="203" t="str">
        <f>IF($D$77=0,"",IF(D70="[Mark as ND1 if not relevant]","",D70/$D$77))</f>
        <v/>
      </c>
      <c r="H70" s="169"/>
      <c r="L70" s="169"/>
      <c r="M70" s="169"/>
      <c r="N70" s="191"/>
    </row>
    <row r="71" spans="1:14" x14ac:dyDescent="0.25">
      <c r="A71" s="172" t="s">
        <v>201</v>
      </c>
      <c r="B71" s="216" t="s">
        <v>202</v>
      </c>
      <c r="C71" s="197">
        <f>SUM(C81:C82)</f>
        <v>42.289000000000001</v>
      </c>
      <c r="D71" s="263" t="s">
        <v>164</v>
      </c>
      <c r="E71" s="216"/>
      <c r="F71" s="203">
        <f t="shared" si="2"/>
        <v>1.8810744930230903E-2</v>
      </c>
      <c r="G71" s="203" t="str">
        <f t="shared" ref="G71:G76" si="3">IF($D$77=0,"",IF(D71="[Mark as ND1 if not relevant]","",D71/$D$77))</f>
        <v/>
      </c>
      <c r="H71" s="169"/>
      <c r="L71" s="169"/>
      <c r="M71" s="169"/>
      <c r="N71" s="191"/>
    </row>
    <row r="72" spans="1:14" x14ac:dyDescent="0.25">
      <c r="A72" s="172" t="s">
        <v>203</v>
      </c>
      <c r="B72" s="216" t="s">
        <v>204</v>
      </c>
      <c r="C72" s="197">
        <v>49.767000000000003</v>
      </c>
      <c r="D72" s="263" t="s">
        <v>164</v>
      </c>
      <c r="E72" s="216"/>
      <c r="F72" s="203">
        <f t="shared" si="2"/>
        <v>2.2137065027378309E-2</v>
      </c>
      <c r="G72" s="203" t="str">
        <f t="shared" si="3"/>
        <v/>
      </c>
      <c r="H72" s="169"/>
      <c r="L72" s="169"/>
      <c r="M72" s="169"/>
      <c r="N72" s="191"/>
    </row>
    <row r="73" spans="1:14" x14ac:dyDescent="0.25">
      <c r="A73" s="172" t="s">
        <v>205</v>
      </c>
      <c r="B73" s="216" t="s">
        <v>206</v>
      </c>
      <c r="C73" s="197">
        <v>13.590999999999999</v>
      </c>
      <c r="D73" s="263" t="s">
        <v>164</v>
      </c>
      <c r="E73" s="216"/>
      <c r="F73" s="203">
        <f t="shared" si="2"/>
        <v>6.045468900819792E-3</v>
      </c>
      <c r="G73" s="203" t="str">
        <f t="shared" si="3"/>
        <v/>
      </c>
      <c r="H73" s="169"/>
      <c r="L73" s="169"/>
      <c r="M73" s="169"/>
      <c r="N73" s="191"/>
    </row>
    <row r="74" spans="1:14" x14ac:dyDescent="0.25">
      <c r="A74" s="172" t="s">
        <v>207</v>
      </c>
      <c r="B74" s="216" t="s">
        <v>208</v>
      </c>
      <c r="C74" s="197">
        <v>10.715999999999999</v>
      </c>
      <c r="D74" s="263" t="s">
        <v>164</v>
      </c>
      <c r="E74" s="216"/>
      <c r="F74" s="203">
        <f t="shared" si="2"/>
        <v>4.7666282643797284E-3</v>
      </c>
      <c r="G74" s="203" t="str">
        <f t="shared" si="3"/>
        <v/>
      </c>
      <c r="H74" s="169"/>
      <c r="L74" s="169"/>
      <c r="M74" s="169"/>
      <c r="N74" s="191"/>
    </row>
    <row r="75" spans="1:14" x14ac:dyDescent="0.25">
      <c r="A75" s="172" t="s">
        <v>209</v>
      </c>
      <c r="B75" s="216" t="s">
        <v>210</v>
      </c>
      <c r="C75" s="197">
        <v>557.529</v>
      </c>
      <c r="D75" s="263" t="s">
        <v>164</v>
      </c>
      <c r="E75" s="216"/>
      <c r="F75" s="203">
        <f t="shared" si="2"/>
        <v>0.24799677954566682</v>
      </c>
      <c r="G75" s="203" t="str">
        <f t="shared" si="3"/>
        <v/>
      </c>
      <c r="H75" s="169"/>
      <c r="L75" s="169"/>
      <c r="M75" s="169"/>
      <c r="N75" s="191"/>
    </row>
    <row r="76" spans="1:14" x14ac:dyDescent="0.25">
      <c r="A76" s="172" t="s">
        <v>211</v>
      </c>
      <c r="B76" s="216" t="s">
        <v>212</v>
      </c>
      <c r="C76" s="197">
        <v>1437.402</v>
      </c>
      <c r="D76" s="263" t="s">
        <v>164</v>
      </c>
      <c r="E76" s="216"/>
      <c r="F76" s="203">
        <f t="shared" si="2"/>
        <v>0.63937672643485921</v>
      </c>
      <c r="G76" s="203" t="str">
        <f t="shared" si="3"/>
        <v/>
      </c>
      <c r="H76" s="169"/>
      <c r="L76" s="169"/>
      <c r="M76" s="169"/>
      <c r="N76" s="191"/>
    </row>
    <row r="77" spans="1:14" x14ac:dyDescent="0.25">
      <c r="A77" s="172" t="s">
        <v>213</v>
      </c>
      <c r="B77" s="218" t="s">
        <v>185</v>
      </c>
      <c r="C77" s="207">
        <f>SUM(C70:C76)</f>
        <v>2248.13</v>
      </c>
      <c r="D77" s="207">
        <f>SUM(D70:D76)</f>
        <v>0</v>
      </c>
      <c r="E77" s="189"/>
      <c r="F77" s="208">
        <f>SUM(F70:F76)</f>
        <v>1</v>
      </c>
      <c r="G77" s="208">
        <f>SUM(G70:G76)</f>
        <v>0</v>
      </c>
      <c r="H77" s="169"/>
      <c r="L77" s="169"/>
      <c r="M77" s="169"/>
      <c r="N77" s="191"/>
    </row>
    <row r="78" spans="1:14" outlineLevel="1" x14ac:dyDescent="0.25">
      <c r="A78" s="172" t="s">
        <v>214</v>
      </c>
      <c r="B78" s="219" t="s">
        <v>215</v>
      </c>
      <c r="C78" s="207"/>
      <c r="D78" s="207"/>
      <c r="E78" s="189"/>
      <c r="F78" s="203">
        <f>IF($C$77=0,"",IF(C78="[for completion]","",C78/$C$77))</f>
        <v>0</v>
      </c>
      <c r="G78" s="203" t="str">
        <f t="shared" ref="G78:G87" si="4">IF($D$77=0,"",IF(D78="[for completion]","",D78/$D$77))</f>
        <v/>
      </c>
      <c r="H78" s="169"/>
      <c r="L78" s="169"/>
      <c r="M78" s="169"/>
      <c r="N78" s="191"/>
    </row>
    <row r="79" spans="1:14" outlineLevel="1" x14ac:dyDescent="0.25">
      <c r="A79" s="172" t="s">
        <v>216</v>
      </c>
      <c r="B79" s="219" t="s">
        <v>217</v>
      </c>
      <c r="C79" s="207">
        <v>118.047</v>
      </c>
      <c r="D79" s="207"/>
      <c r="E79" s="189"/>
      <c r="F79" s="203">
        <f t="shared" ref="F79:F87" si="5">IF($C$77=0,"",IF(C79="[for completion]","",C79/$C$77))</f>
        <v>5.2508974125161798E-2</v>
      </c>
      <c r="G79" s="203" t="str">
        <f t="shared" si="4"/>
        <v/>
      </c>
      <c r="H79" s="169"/>
      <c r="L79" s="169"/>
      <c r="M79" s="169"/>
      <c r="N79" s="191"/>
    </row>
    <row r="80" spans="1:14" outlineLevel="1" x14ac:dyDescent="0.25">
      <c r="A80" s="172" t="s">
        <v>218</v>
      </c>
      <c r="B80" s="219" t="s">
        <v>219</v>
      </c>
      <c r="C80" s="207">
        <v>18.789000000000001</v>
      </c>
      <c r="D80" s="207"/>
      <c r="E80" s="189"/>
      <c r="F80" s="203">
        <f t="shared" si="5"/>
        <v>8.3576127715034275E-3</v>
      </c>
      <c r="G80" s="203" t="str">
        <f t="shared" si="4"/>
        <v/>
      </c>
      <c r="H80" s="169"/>
      <c r="L80" s="169"/>
      <c r="M80" s="169"/>
      <c r="N80" s="191"/>
    </row>
    <row r="81" spans="1:14" outlineLevel="1" x14ac:dyDescent="0.25">
      <c r="A81" s="172" t="s">
        <v>220</v>
      </c>
      <c r="B81" s="219" t="s">
        <v>221</v>
      </c>
      <c r="C81" s="207">
        <v>19.405000000000001</v>
      </c>
      <c r="D81" s="207"/>
      <c r="E81" s="189"/>
      <c r="F81" s="203">
        <f t="shared" si="5"/>
        <v>8.6316182783024113E-3</v>
      </c>
      <c r="G81" s="203" t="str">
        <f t="shared" si="4"/>
        <v/>
      </c>
      <c r="H81" s="169"/>
      <c r="L81" s="169"/>
      <c r="M81" s="169"/>
      <c r="N81" s="191"/>
    </row>
    <row r="82" spans="1:14" outlineLevel="1" x14ac:dyDescent="0.25">
      <c r="A82" s="172" t="s">
        <v>222</v>
      </c>
      <c r="B82" s="219" t="s">
        <v>223</v>
      </c>
      <c r="C82" s="207">
        <v>22.884</v>
      </c>
      <c r="D82" s="207"/>
      <c r="E82" s="189"/>
      <c r="F82" s="203">
        <f t="shared" si="5"/>
        <v>1.0179126651928491E-2</v>
      </c>
      <c r="G82" s="203" t="str">
        <f t="shared" si="4"/>
        <v/>
      </c>
      <c r="H82" s="169"/>
      <c r="L82" s="169"/>
      <c r="M82" s="169"/>
      <c r="N82" s="191"/>
    </row>
    <row r="83" spans="1:14" outlineLevel="1" x14ac:dyDescent="0.25">
      <c r="A83" s="172" t="s">
        <v>224</v>
      </c>
      <c r="B83" s="219"/>
      <c r="C83" s="202"/>
      <c r="D83" s="202"/>
      <c r="E83" s="189"/>
      <c r="F83" s="204"/>
      <c r="G83" s="204"/>
      <c r="H83" s="169"/>
      <c r="L83" s="169"/>
      <c r="M83" s="169"/>
      <c r="N83" s="191"/>
    </row>
    <row r="84" spans="1:14" outlineLevel="1" x14ac:dyDescent="0.25">
      <c r="A84" s="172" t="s">
        <v>225</v>
      </c>
      <c r="B84" s="219"/>
      <c r="C84" s="202"/>
      <c r="D84" s="202"/>
      <c r="E84" s="189"/>
      <c r="F84" s="204"/>
      <c r="G84" s="204"/>
      <c r="H84" s="169"/>
      <c r="L84" s="169"/>
      <c r="M84" s="169"/>
      <c r="N84" s="191"/>
    </row>
    <row r="85" spans="1:14" outlineLevel="1" x14ac:dyDescent="0.25">
      <c r="A85" s="172" t="s">
        <v>226</v>
      </c>
      <c r="B85" s="219"/>
      <c r="C85" s="202"/>
      <c r="D85" s="202"/>
      <c r="E85" s="189"/>
      <c r="F85" s="204"/>
      <c r="G85" s="204"/>
      <c r="H85" s="169"/>
      <c r="L85" s="169"/>
      <c r="M85" s="169"/>
      <c r="N85" s="191"/>
    </row>
    <row r="86" spans="1:14" outlineLevel="1" x14ac:dyDescent="0.25">
      <c r="A86" s="172" t="s">
        <v>227</v>
      </c>
      <c r="B86" s="218"/>
      <c r="C86" s="202"/>
      <c r="D86" s="202"/>
      <c r="E86" s="189"/>
      <c r="F86" s="204">
        <f t="shared" si="5"/>
        <v>0</v>
      </c>
      <c r="G86" s="204" t="str">
        <f t="shared" si="4"/>
        <v/>
      </c>
      <c r="H86" s="169"/>
      <c r="L86" s="169"/>
      <c r="M86" s="169"/>
      <c r="N86" s="191"/>
    </row>
    <row r="87" spans="1:14" outlineLevel="1" x14ac:dyDescent="0.25">
      <c r="A87" s="172" t="s">
        <v>228</v>
      </c>
      <c r="B87" s="219"/>
      <c r="C87" s="202"/>
      <c r="D87" s="202"/>
      <c r="E87" s="189"/>
      <c r="F87" s="204">
        <f t="shared" si="5"/>
        <v>0</v>
      </c>
      <c r="G87" s="204" t="str">
        <f t="shared" si="4"/>
        <v/>
      </c>
      <c r="H87" s="169"/>
      <c r="L87" s="169"/>
      <c r="M87" s="169"/>
      <c r="N87" s="191"/>
    </row>
    <row r="88" spans="1:14" ht="15" customHeight="1" x14ac:dyDescent="0.25">
      <c r="A88" s="193"/>
      <c r="B88" s="194" t="s">
        <v>229</v>
      </c>
      <c r="C88" s="199" t="s">
        <v>1590</v>
      </c>
      <c r="D88" s="199" t="s">
        <v>1591</v>
      </c>
      <c r="E88" s="195"/>
      <c r="F88" s="196" t="s">
        <v>1592</v>
      </c>
      <c r="G88" s="193" t="s">
        <v>567</v>
      </c>
      <c r="H88" s="169"/>
      <c r="L88" s="169"/>
      <c r="M88" s="169"/>
      <c r="N88" s="191"/>
    </row>
    <row r="89" spans="1:14" x14ac:dyDescent="0.25">
      <c r="A89" s="172" t="s">
        <v>230</v>
      </c>
      <c r="B89" s="189" t="s">
        <v>196</v>
      </c>
      <c r="C89" s="213">
        <v>8</v>
      </c>
      <c r="D89" s="263" t="s">
        <v>164</v>
      </c>
      <c r="E89" s="186"/>
      <c r="F89" s="220"/>
      <c r="G89" s="221"/>
      <c r="H89" s="169"/>
      <c r="L89" s="169"/>
      <c r="M89" s="169"/>
      <c r="N89" s="191"/>
    </row>
    <row r="90" spans="1:14" x14ac:dyDescent="0.25">
      <c r="B90" s="189"/>
      <c r="C90" s="213"/>
      <c r="D90" s="213"/>
      <c r="E90" s="186"/>
      <c r="F90" s="220"/>
      <c r="G90" s="221"/>
      <c r="H90" s="169"/>
      <c r="L90" s="169"/>
      <c r="M90" s="169"/>
      <c r="N90" s="191"/>
    </row>
    <row r="91" spans="1:14" x14ac:dyDescent="0.25">
      <c r="B91" s="189" t="s">
        <v>232</v>
      </c>
      <c r="C91" s="222"/>
      <c r="D91" s="222"/>
      <c r="E91" s="186"/>
      <c r="F91" s="221"/>
      <c r="G91" s="221"/>
      <c r="H91" s="169"/>
      <c r="L91" s="169"/>
      <c r="M91" s="169"/>
      <c r="N91" s="191"/>
    </row>
    <row r="92" spans="1:14" x14ac:dyDescent="0.25">
      <c r="A92" s="172" t="s">
        <v>231</v>
      </c>
      <c r="B92" s="189" t="s">
        <v>199</v>
      </c>
      <c r="C92" s="213"/>
      <c r="D92" s="213"/>
      <c r="E92" s="186"/>
      <c r="F92" s="221"/>
      <c r="G92" s="221"/>
      <c r="H92" s="169"/>
      <c r="L92" s="169"/>
      <c r="M92" s="169"/>
      <c r="N92" s="191"/>
    </row>
    <row r="93" spans="1:14" x14ac:dyDescent="0.25">
      <c r="A93" s="172" t="s">
        <v>233</v>
      </c>
      <c r="B93" s="216" t="s">
        <v>200</v>
      </c>
      <c r="C93" s="197">
        <f>SUM(C102:C103)</f>
        <v>144.715</v>
      </c>
      <c r="D93" s="263" t="s">
        <v>164</v>
      </c>
      <c r="E93" s="216"/>
      <c r="F93" s="203">
        <f>IF($C$100=0,"",IF(C93="[for completion]","",IF(C93="","",C93/$C$100)))</f>
        <v>6.607990867579909E-2</v>
      </c>
      <c r="G93" s="203" t="str">
        <f>IF($D$100=0,"",IF(D93="[Mark as ND1 if not relevant]","",IF(D93="","",D93/$D$100)))</f>
        <v/>
      </c>
      <c r="H93" s="169"/>
      <c r="L93" s="169"/>
      <c r="M93" s="169"/>
      <c r="N93" s="191"/>
    </row>
    <row r="94" spans="1:14" x14ac:dyDescent="0.25">
      <c r="A94" s="172" t="s">
        <v>234</v>
      </c>
      <c r="B94" s="216" t="s">
        <v>202</v>
      </c>
      <c r="C94" s="197">
        <f>SUM(C104:C105)</f>
        <v>113.547</v>
      </c>
      <c r="D94" s="263" t="s">
        <v>164</v>
      </c>
      <c r="E94" s="216"/>
      <c r="F94" s="203">
        <f t="shared" ref="F94:F99" si="6">IF($C$100=0,"",IF(C94="[for completion]","",IF(C94="","",C94/$C$100)))</f>
        <v>5.1847945205479452E-2</v>
      </c>
      <c r="G94" s="203" t="str">
        <f t="shared" ref="G94:G99" si="7">IF($D$100=0,"",IF(D94="[Mark as ND1 if not relevant]","",IF(D94="","",D94/$D$100)))</f>
        <v/>
      </c>
      <c r="H94" s="169"/>
      <c r="L94" s="169"/>
      <c r="M94" s="169"/>
      <c r="N94" s="191"/>
    </row>
    <row r="95" spans="1:14" x14ac:dyDescent="0.25">
      <c r="A95" s="172" t="s">
        <v>235</v>
      </c>
      <c r="B95" s="216" t="s">
        <v>204</v>
      </c>
      <c r="C95" s="197">
        <v>63.037999999999997</v>
      </c>
      <c r="D95" s="263" t="s">
        <v>164</v>
      </c>
      <c r="E95" s="216"/>
      <c r="F95" s="203">
        <f t="shared" si="6"/>
        <v>2.8784474885844746E-2</v>
      </c>
      <c r="G95" s="203" t="str">
        <f t="shared" si="7"/>
        <v/>
      </c>
      <c r="H95" s="169"/>
      <c r="L95" s="169"/>
      <c r="M95" s="169"/>
      <c r="N95" s="191"/>
    </row>
    <row r="96" spans="1:14" x14ac:dyDescent="0.25">
      <c r="A96" s="172" t="s">
        <v>236</v>
      </c>
      <c r="B96" s="216" t="s">
        <v>206</v>
      </c>
      <c r="C96" s="197">
        <v>173.005</v>
      </c>
      <c r="D96" s="263" t="s">
        <v>164</v>
      </c>
      <c r="E96" s="216"/>
      <c r="F96" s="203">
        <f t="shared" si="6"/>
        <v>7.8997716894977171E-2</v>
      </c>
      <c r="G96" s="203" t="str">
        <f t="shared" si="7"/>
        <v/>
      </c>
      <c r="H96" s="169"/>
      <c r="L96" s="169"/>
      <c r="M96" s="169"/>
      <c r="N96" s="191"/>
    </row>
    <row r="97" spans="1:14" x14ac:dyDescent="0.25">
      <c r="A97" s="172" t="s">
        <v>237</v>
      </c>
      <c r="B97" s="216" t="s">
        <v>208</v>
      </c>
      <c r="C97" s="197">
        <v>76.948999999999998</v>
      </c>
      <c r="D97" s="263" t="s">
        <v>164</v>
      </c>
      <c r="E97" s="216"/>
      <c r="F97" s="203">
        <f t="shared" si="6"/>
        <v>3.5136529680365299E-2</v>
      </c>
      <c r="G97" s="203" t="str">
        <f t="shared" si="7"/>
        <v/>
      </c>
      <c r="H97" s="169"/>
      <c r="L97" s="169"/>
      <c r="M97" s="169"/>
    </row>
    <row r="98" spans="1:14" x14ac:dyDescent="0.25">
      <c r="A98" s="172" t="s">
        <v>238</v>
      </c>
      <c r="B98" s="216" t="s">
        <v>210</v>
      </c>
      <c r="C98" s="197">
        <v>504.47699999999998</v>
      </c>
      <c r="D98" s="263" t="s">
        <v>164</v>
      </c>
      <c r="E98" s="216"/>
      <c r="F98" s="203">
        <f t="shared" si="6"/>
        <v>0.23035479452054794</v>
      </c>
      <c r="G98" s="203" t="str">
        <f t="shared" si="7"/>
        <v/>
      </c>
      <c r="H98" s="169"/>
      <c r="L98" s="169"/>
      <c r="M98" s="169"/>
    </row>
    <row r="99" spans="1:14" x14ac:dyDescent="0.25">
      <c r="A99" s="172" t="s">
        <v>239</v>
      </c>
      <c r="B99" s="216" t="s">
        <v>212</v>
      </c>
      <c r="C99" s="197">
        <v>1114.269</v>
      </c>
      <c r="D99" s="263" t="s">
        <v>164</v>
      </c>
      <c r="E99" s="216"/>
      <c r="F99" s="203">
        <f t="shared" si="6"/>
        <v>0.50879863013698634</v>
      </c>
      <c r="G99" s="203" t="str">
        <f t="shared" si="7"/>
        <v/>
      </c>
      <c r="H99" s="169"/>
      <c r="L99" s="169"/>
      <c r="M99" s="169"/>
    </row>
    <row r="100" spans="1:14" x14ac:dyDescent="0.25">
      <c r="A100" s="172" t="s">
        <v>240</v>
      </c>
      <c r="B100" s="218" t="s">
        <v>185</v>
      </c>
      <c r="C100" s="207">
        <f>SUM(C93:C99)</f>
        <v>2190</v>
      </c>
      <c r="D100" s="207">
        <f>SUM(D93:D99)</f>
        <v>0</v>
      </c>
      <c r="E100" s="189"/>
      <c r="F100" s="208">
        <f>SUM(F93:F99)</f>
        <v>1</v>
      </c>
      <c r="G100" s="208">
        <f>SUM(G93:G99)</f>
        <v>0</v>
      </c>
      <c r="H100" s="169"/>
      <c r="L100" s="169"/>
      <c r="M100" s="169"/>
    </row>
    <row r="101" spans="1:14" outlineLevel="1" x14ac:dyDescent="0.25">
      <c r="A101" s="172" t="s">
        <v>241</v>
      </c>
      <c r="B101" s="219" t="s">
        <v>215</v>
      </c>
      <c r="C101" s="207"/>
      <c r="D101" s="207"/>
      <c r="E101" s="189"/>
      <c r="F101" s="203">
        <f t="shared" ref="F101:F105" si="8">IF($C$100=0,"",IF(C101="[for completion]","",C101/$C$100))</f>
        <v>0</v>
      </c>
      <c r="G101" s="203" t="str">
        <f t="shared" ref="G101:G105" si="9">IF($D$100=0,"",IF(D101="[for completion]","",D101/$D$100))</f>
        <v/>
      </c>
      <c r="H101" s="169"/>
      <c r="L101" s="169"/>
      <c r="M101" s="169"/>
    </row>
    <row r="102" spans="1:14" outlineLevel="1" x14ac:dyDescent="0.25">
      <c r="A102" s="172" t="s">
        <v>242</v>
      </c>
      <c r="B102" s="219" t="s">
        <v>217</v>
      </c>
      <c r="C102" s="207">
        <v>122.626</v>
      </c>
      <c r="D102" s="207"/>
      <c r="E102" s="189"/>
      <c r="F102" s="203">
        <f t="shared" si="8"/>
        <v>5.5993607305936076E-2</v>
      </c>
      <c r="G102" s="203" t="str">
        <f t="shared" si="9"/>
        <v/>
      </c>
      <c r="H102" s="169"/>
      <c r="L102" s="169"/>
      <c r="M102" s="169"/>
    </row>
    <row r="103" spans="1:14" outlineLevel="1" x14ac:dyDescent="0.25">
      <c r="A103" s="172" t="s">
        <v>243</v>
      </c>
      <c r="B103" s="219" t="s">
        <v>219</v>
      </c>
      <c r="C103" s="207">
        <v>22.088999999999999</v>
      </c>
      <c r="D103" s="207"/>
      <c r="E103" s="189"/>
      <c r="F103" s="203">
        <f t="shared" si="8"/>
        <v>1.0086301369863012E-2</v>
      </c>
      <c r="G103" s="203" t="str">
        <f t="shared" si="9"/>
        <v/>
      </c>
      <c r="H103" s="169"/>
      <c r="L103" s="169"/>
      <c r="M103" s="169"/>
    </row>
    <row r="104" spans="1:14" outlineLevel="1" x14ac:dyDescent="0.25">
      <c r="A104" s="172" t="s">
        <v>244</v>
      </c>
      <c r="B104" s="219" t="s">
        <v>221</v>
      </c>
      <c r="C104" s="207">
        <v>42.841999999999999</v>
      </c>
      <c r="D104" s="207"/>
      <c r="E104" s="189"/>
      <c r="F104" s="203">
        <f t="shared" si="8"/>
        <v>1.956255707762557E-2</v>
      </c>
      <c r="G104" s="203" t="str">
        <f t="shared" si="9"/>
        <v/>
      </c>
      <c r="H104" s="169"/>
      <c r="L104" s="169"/>
      <c r="M104" s="169"/>
    </row>
    <row r="105" spans="1:14" outlineLevel="1" x14ac:dyDescent="0.25">
      <c r="A105" s="172" t="s">
        <v>245</v>
      </c>
      <c r="B105" s="219" t="s">
        <v>223</v>
      </c>
      <c r="C105" s="207">
        <v>70.704999999999998</v>
      </c>
      <c r="D105" s="207"/>
      <c r="E105" s="189"/>
      <c r="F105" s="203">
        <f t="shared" si="8"/>
        <v>3.2285388127853878E-2</v>
      </c>
      <c r="G105" s="203" t="str">
        <f t="shared" si="9"/>
        <v/>
      </c>
      <c r="H105" s="169"/>
      <c r="L105" s="169"/>
      <c r="M105" s="169"/>
    </row>
    <row r="106" spans="1:14" outlineLevel="1" x14ac:dyDescent="0.25">
      <c r="A106" s="172" t="s">
        <v>246</v>
      </c>
      <c r="B106" s="219"/>
      <c r="C106" s="202"/>
      <c r="D106" s="202"/>
      <c r="E106" s="189"/>
      <c r="F106" s="204"/>
      <c r="G106" s="204"/>
      <c r="H106" s="169"/>
      <c r="L106" s="169"/>
      <c r="M106" s="169"/>
    </row>
    <row r="107" spans="1:14" outlineLevel="1" x14ac:dyDescent="0.25">
      <c r="A107" s="172" t="s">
        <v>247</v>
      </c>
      <c r="B107" s="219"/>
      <c r="C107" s="202"/>
      <c r="D107" s="202"/>
      <c r="E107" s="189"/>
      <c r="F107" s="204"/>
      <c r="G107" s="204"/>
      <c r="H107" s="169"/>
      <c r="L107" s="169"/>
      <c r="M107" s="169"/>
    </row>
    <row r="108" spans="1:14" outlineLevel="1" x14ac:dyDescent="0.25">
      <c r="A108" s="172" t="s">
        <v>248</v>
      </c>
      <c r="B108" s="218"/>
      <c r="C108" s="202"/>
      <c r="D108" s="202"/>
      <c r="E108" s="189"/>
      <c r="F108" s="204">
        <f>IF($C$100=0,"",IF(C108="[for completion]","",C108/$C$100))</f>
        <v>0</v>
      </c>
      <c r="G108" s="204" t="str">
        <f>IF($D$100=0,"",IF(D108="[for completion]","",D108/$D$100))</f>
        <v/>
      </c>
      <c r="H108" s="169"/>
      <c r="L108" s="169"/>
      <c r="M108" s="169"/>
    </row>
    <row r="109" spans="1:14" outlineLevel="1" x14ac:dyDescent="0.25">
      <c r="A109" s="172" t="s">
        <v>249</v>
      </c>
      <c r="B109" s="219"/>
      <c r="C109" s="202"/>
      <c r="D109" s="202"/>
      <c r="E109" s="189"/>
      <c r="F109" s="204">
        <f>IF($C$100=0,"",IF(C109="[for completion]","",C109/$C$100))</f>
        <v>0</v>
      </c>
      <c r="G109" s="204" t="str">
        <f>IF($D$100=0,"",IF(D109="[for completion]","",D109/$D$100))</f>
        <v/>
      </c>
      <c r="H109" s="169"/>
      <c r="L109" s="169"/>
      <c r="M109" s="169"/>
    </row>
    <row r="110" spans="1:14" outlineLevel="1" x14ac:dyDescent="0.25">
      <c r="A110" s="172" t="s">
        <v>250</v>
      </c>
      <c r="B110" s="219"/>
      <c r="C110" s="202"/>
      <c r="D110" s="202"/>
      <c r="E110" s="189"/>
      <c r="F110" s="204">
        <f>IF($C$100=0,"",IF(C110="[for completion]","",C110/$C$100))</f>
        <v>0</v>
      </c>
      <c r="G110" s="204" t="str">
        <f>IF($D$100=0,"",IF(D110="[for completion]","",D110/$D$100))</f>
        <v/>
      </c>
      <c r="H110" s="169"/>
      <c r="L110" s="169"/>
      <c r="M110" s="169"/>
    </row>
    <row r="111" spans="1:14" ht="15" customHeight="1" x14ac:dyDescent="0.25">
      <c r="A111" s="193"/>
      <c r="B111" s="223" t="s">
        <v>1603</v>
      </c>
      <c r="C111" s="196" t="s">
        <v>251</v>
      </c>
      <c r="D111" s="196" t="s">
        <v>252</v>
      </c>
      <c r="E111" s="195"/>
      <c r="F111" s="196" t="s">
        <v>253</v>
      </c>
      <c r="G111" s="196" t="s">
        <v>254</v>
      </c>
      <c r="H111" s="169"/>
      <c r="L111" s="169"/>
      <c r="M111" s="169"/>
    </row>
    <row r="112" spans="1:14" s="224" customFormat="1" x14ac:dyDescent="0.25">
      <c r="A112" s="172" t="s">
        <v>255</v>
      </c>
      <c r="B112" s="189" t="s">
        <v>52</v>
      </c>
      <c r="C112" s="197" t="s">
        <v>772</v>
      </c>
      <c r="D112" s="197">
        <v>2207.172</v>
      </c>
      <c r="E112" s="204"/>
      <c r="F112" s="203" t="str">
        <f>IF($C$129=0,"",IF(C112="[for completion]","",IF(C112="","",C112/$C$129)))</f>
        <v/>
      </c>
      <c r="G112" s="203">
        <f>IF($D$129=0,"",IF(D112="[for completion]","",IF(D112="","",D112/$D$129)))</f>
        <v>0.98178130268267405</v>
      </c>
      <c r="I112" s="172"/>
      <c r="J112" s="172"/>
      <c r="K112" s="172"/>
      <c r="L112" s="169" t="s">
        <v>1604</v>
      </c>
      <c r="M112" s="169"/>
      <c r="N112" s="169"/>
    </row>
    <row r="113" spans="1:14" s="224" customFormat="1" x14ac:dyDescent="0.25">
      <c r="A113" s="172" t="s">
        <v>257</v>
      </c>
      <c r="B113" s="189" t="s">
        <v>53</v>
      </c>
      <c r="C113" s="197" t="s">
        <v>772</v>
      </c>
      <c r="D113" s="197">
        <v>0</v>
      </c>
      <c r="E113" s="204"/>
      <c r="F113" s="203" t="str">
        <f t="shared" ref="F113:F128" si="10">IF($C$129=0,"",IF(C113="[for completion]","",IF(C113="","",C113/$C$129)))</f>
        <v/>
      </c>
      <c r="G113" s="203">
        <f t="shared" ref="G113:G128" si="11">IF($D$129=0,"",IF(D113="[for completion]","",IF(D113="","",D113/$D$129)))</f>
        <v>0</v>
      </c>
      <c r="I113" s="172"/>
      <c r="J113" s="172"/>
      <c r="K113" s="172"/>
      <c r="L113" s="189" t="s">
        <v>53</v>
      </c>
      <c r="M113" s="169"/>
      <c r="N113" s="169"/>
    </row>
    <row r="114" spans="1:14" s="224" customFormat="1" x14ac:dyDescent="0.25">
      <c r="A114" s="172" t="s">
        <v>258</v>
      </c>
      <c r="B114" s="189" t="s">
        <v>264</v>
      </c>
      <c r="C114" s="197" t="s">
        <v>772</v>
      </c>
      <c r="D114" s="197">
        <v>0</v>
      </c>
      <c r="E114" s="204"/>
      <c r="F114" s="203" t="str">
        <f t="shared" si="10"/>
        <v/>
      </c>
      <c r="G114" s="203">
        <f t="shared" si="11"/>
        <v>0</v>
      </c>
      <c r="I114" s="172"/>
      <c r="J114" s="172"/>
      <c r="K114" s="172"/>
      <c r="L114" s="189" t="s">
        <v>264</v>
      </c>
      <c r="M114" s="169"/>
      <c r="N114" s="169"/>
    </row>
    <row r="115" spans="1:14" s="224" customFormat="1" x14ac:dyDescent="0.25">
      <c r="A115" s="172" t="s">
        <v>259</v>
      </c>
      <c r="B115" s="189" t="s">
        <v>54</v>
      </c>
      <c r="C115" s="197" t="s">
        <v>772</v>
      </c>
      <c r="D115" s="197">
        <v>0</v>
      </c>
      <c r="E115" s="204"/>
      <c r="F115" s="203" t="str">
        <f t="shared" si="10"/>
        <v/>
      </c>
      <c r="G115" s="203">
        <f t="shared" si="11"/>
        <v>0</v>
      </c>
      <c r="I115" s="172"/>
      <c r="J115" s="172"/>
      <c r="K115" s="172"/>
      <c r="L115" s="189" t="s">
        <v>54</v>
      </c>
      <c r="M115" s="169"/>
      <c r="N115" s="169"/>
    </row>
    <row r="116" spans="1:14" s="224" customFormat="1" x14ac:dyDescent="0.25">
      <c r="A116" s="172" t="s">
        <v>260</v>
      </c>
      <c r="B116" s="189" t="s">
        <v>55</v>
      </c>
      <c r="C116" s="197" t="s">
        <v>772</v>
      </c>
      <c r="D116" s="197">
        <v>28.341999999999999</v>
      </c>
      <c r="E116" s="204"/>
      <c r="F116" s="203" t="str">
        <f t="shared" si="10"/>
        <v/>
      </c>
      <c r="G116" s="203">
        <f t="shared" si="11"/>
        <v>1.2606922197559748E-2</v>
      </c>
      <c r="I116" s="172"/>
      <c r="J116" s="172"/>
      <c r="K116" s="172"/>
      <c r="L116" s="189" t="s">
        <v>55</v>
      </c>
      <c r="M116" s="169"/>
      <c r="N116" s="169"/>
    </row>
    <row r="117" spans="1:14" s="224" customFormat="1" x14ac:dyDescent="0.25">
      <c r="A117" s="172" t="s">
        <v>261</v>
      </c>
      <c r="B117" s="189" t="s">
        <v>56</v>
      </c>
      <c r="C117" s="197" t="s">
        <v>772</v>
      </c>
      <c r="D117" s="197">
        <v>0</v>
      </c>
      <c r="E117" s="189"/>
      <c r="F117" s="203" t="str">
        <f t="shared" si="10"/>
        <v/>
      </c>
      <c r="G117" s="203">
        <f t="shared" si="11"/>
        <v>0</v>
      </c>
      <c r="I117" s="172"/>
      <c r="J117" s="172"/>
      <c r="K117" s="172"/>
      <c r="L117" s="189" t="s">
        <v>56</v>
      </c>
      <c r="M117" s="169"/>
      <c r="N117" s="169"/>
    </row>
    <row r="118" spans="1:14" x14ac:dyDescent="0.25">
      <c r="A118" s="172" t="s">
        <v>262</v>
      </c>
      <c r="B118" s="189" t="s">
        <v>57</v>
      </c>
      <c r="C118" s="197" t="s">
        <v>772</v>
      </c>
      <c r="D118" s="197">
        <v>0</v>
      </c>
      <c r="E118" s="189"/>
      <c r="F118" s="203" t="str">
        <f t="shared" si="10"/>
        <v/>
      </c>
      <c r="G118" s="203">
        <f t="shared" si="11"/>
        <v>0</v>
      </c>
      <c r="L118" s="189" t="s">
        <v>57</v>
      </c>
      <c r="M118" s="169"/>
    </row>
    <row r="119" spans="1:14" x14ac:dyDescent="0.25">
      <c r="A119" s="172" t="s">
        <v>263</v>
      </c>
      <c r="B119" s="189" t="s">
        <v>58</v>
      </c>
      <c r="C119" s="197" t="s">
        <v>772</v>
      </c>
      <c r="D119" s="197">
        <v>0</v>
      </c>
      <c r="E119" s="189"/>
      <c r="F119" s="203" t="str">
        <f t="shared" si="10"/>
        <v/>
      </c>
      <c r="G119" s="203">
        <f t="shared" si="11"/>
        <v>0</v>
      </c>
      <c r="L119" s="189" t="s">
        <v>58</v>
      </c>
      <c r="M119" s="169"/>
    </row>
    <row r="120" spans="1:14" x14ac:dyDescent="0.25">
      <c r="A120" s="172" t="s">
        <v>265</v>
      </c>
      <c r="B120" s="189" t="s">
        <v>59</v>
      </c>
      <c r="C120" s="197" t="s">
        <v>772</v>
      </c>
      <c r="D120" s="197">
        <v>0</v>
      </c>
      <c r="E120" s="189"/>
      <c r="F120" s="203" t="str">
        <f t="shared" si="10"/>
        <v/>
      </c>
      <c r="G120" s="203">
        <f t="shared" si="11"/>
        <v>0</v>
      </c>
      <c r="L120" s="189" t="s">
        <v>59</v>
      </c>
      <c r="M120" s="169"/>
    </row>
    <row r="121" spans="1:14" x14ac:dyDescent="0.25">
      <c r="A121" s="172" t="s">
        <v>266</v>
      </c>
      <c r="B121" s="189" t="s">
        <v>60</v>
      </c>
      <c r="C121" s="197" t="s">
        <v>772</v>
      </c>
      <c r="D121" s="197">
        <v>12.616</v>
      </c>
      <c r="E121" s="189"/>
      <c r="F121" s="203" t="str">
        <f t="shared" si="10"/>
        <v/>
      </c>
      <c r="G121" s="203">
        <f t="shared" si="11"/>
        <v>5.611775119766205E-3</v>
      </c>
      <c r="L121" s="189"/>
      <c r="M121" s="169"/>
    </row>
    <row r="122" spans="1:14" x14ac:dyDescent="0.25">
      <c r="A122" s="172" t="s">
        <v>267</v>
      </c>
      <c r="B122" s="189" t="s">
        <v>269</v>
      </c>
      <c r="C122" s="197" t="s">
        <v>772</v>
      </c>
      <c r="D122" s="197">
        <v>0</v>
      </c>
      <c r="E122" s="189"/>
      <c r="F122" s="203" t="str">
        <f t="shared" si="10"/>
        <v/>
      </c>
      <c r="G122" s="203">
        <f t="shared" si="11"/>
        <v>0</v>
      </c>
      <c r="L122" s="189" t="s">
        <v>269</v>
      </c>
      <c r="M122" s="169"/>
    </row>
    <row r="123" spans="1:14" x14ac:dyDescent="0.25">
      <c r="A123" s="172" t="s">
        <v>268</v>
      </c>
      <c r="B123" s="189" t="s">
        <v>61</v>
      </c>
      <c r="C123" s="197" t="s">
        <v>772</v>
      </c>
      <c r="D123" s="197">
        <v>0</v>
      </c>
      <c r="E123" s="189"/>
      <c r="F123" s="203" t="str">
        <f t="shared" si="10"/>
        <v/>
      </c>
      <c r="G123" s="203">
        <f t="shared" si="11"/>
        <v>0</v>
      </c>
      <c r="L123" s="189" t="s">
        <v>61</v>
      </c>
      <c r="M123" s="169"/>
    </row>
    <row r="124" spans="1:14" x14ac:dyDescent="0.25">
      <c r="A124" s="172" t="s">
        <v>270</v>
      </c>
      <c r="B124" s="216" t="s">
        <v>1593</v>
      </c>
      <c r="C124" s="197" t="s">
        <v>772</v>
      </c>
      <c r="D124" s="197">
        <v>0</v>
      </c>
      <c r="E124" s="189"/>
      <c r="F124" s="203" t="str">
        <f t="shared" si="10"/>
        <v/>
      </c>
      <c r="G124" s="203">
        <f t="shared" si="11"/>
        <v>0</v>
      </c>
      <c r="L124" s="216" t="s">
        <v>1593</v>
      </c>
      <c r="M124" s="169"/>
    </row>
    <row r="125" spans="1:14" x14ac:dyDescent="0.25">
      <c r="A125" s="172" t="s">
        <v>271</v>
      </c>
      <c r="B125" s="189" t="s">
        <v>62</v>
      </c>
      <c r="C125" s="197" t="s">
        <v>772</v>
      </c>
      <c r="D125" s="197">
        <v>0</v>
      </c>
      <c r="E125" s="189"/>
      <c r="F125" s="203" t="str">
        <f t="shared" si="10"/>
        <v/>
      </c>
      <c r="G125" s="203">
        <f t="shared" si="11"/>
        <v>0</v>
      </c>
      <c r="L125" s="189" t="s">
        <v>62</v>
      </c>
      <c r="M125" s="169"/>
    </row>
    <row r="126" spans="1:14" x14ac:dyDescent="0.25">
      <c r="A126" s="172" t="s">
        <v>273</v>
      </c>
      <c r="B126" s="189" t="s">
        <v>272</v>
      </c>
      <c r="C126" s="197" t="s">
        <v>772</v>
      </c>
      <c r="D126" s="197">
        <v>0</v>
      </c>
      <c r="E126" s="189"/>
      <c r="F126" s="203" t="str">
        <f t="shared" si="10"/>
        <v/>
      </c>
      <c r="G126" s="203">
        <f t="shared" si="11"/>
        <v>0</v>
      </c>
      <c r="H126" s="191"/>
      <c r="L126" s="189" t="s">
        <v>272</v>
      </c>
      <c r="M126" s="169"/>
    </row>
    <row r="127" spans="1:14" x14ac:dyDescent="0.25">
      <c r="A127" s="172" t="s">
        <v>274</v>
      </c>
      <c r="B127" s="189" t="s">
        <v>63</v>
      </c>
      <c r="C127" s="197" t="s">
        <v>772</v>
      </c>
      <c r="D127" s="197">
        <v>0</v>
      </c>
      <c r="E127" s="189"/>
      <c r="F127" s="203" t="str">
        <f t="shared" si="10"/>
        <v/>
      </c>
      <c r="G127" s="203">
        <f t="shared" si="11"/>
        <v>0</v>
      </c>
      <c r="H127" s="169"/>
      <c r="L127" s="189" t="s">
        <v>63</v>
      </c>
      <c r="M127" s="169"/>
    </row>
    <row r="128" spans="1:14" x14ac:dyDescent="0.25">
      <c r="A128" s="172" t="s">
        <v>1594</v>
      </c>
      <c r="B128" s="189" t="s">
        <v>308</v>
      </c>
      <c r="C128" s="197" t="s">
        <v>772</v>
      </c>
      <c r="D128" s="197">
        <v>0</v>
      </c>
      <c r="E128" s="189"/>
      <c r="F128" s="203" t="str">
        <f t="shared" si="10"/>
        <v/>
      </c>
      <c r="G128" s="203">
        <f t="shared" si="11"/>
        <v>0</v>
      </c>
      <c r="H128" s="169"/>
      <c r="L128" s="169"/>
      <c r="M128" s="169"/>
    </row>
    <row r="129" spans="1:14" x14ac:dyDescent="0.25">
      <c r="A129" s="172" t="s">
        <v>1595</v>
      </c>
      <c r="B129" s="218" t="s">
        <v>185</v>
      </c>
      <c r="C129" s="197">
        <f>SUM(C112:C128)</f>
        <v>0</v>
      </c>
      <c r="D129" s="197">
        <f>SUM(D112:D128)</f>
        <v>2248.13</v>
      </c>
      <c r="E129" s="189"/>
      <c r="F129" s="200">
        <f>SUM(F112:F128)</f>
        <v>0</v>
      </c>
      <c r="G129" s="200">
        <f>SUM(G112:G128)</f>
        <v>1</v>
      </c>
      <c r="H129" s="169"/>
      <c r="L129" s="169"/>
      <c r="M129" s="169"/>
    </row>
    <row r="130" spans="1:14" outlineLevel="1" x14ac:dyDescent="0.25">
      <c r="A130" s="172" t="s">
        <v>1605</v>
      </c>
      <c r="B130" s="209" t="s">
        <v>187</v>
      </c>
      <c r="C130" s="197"/>
      <c r="D130" s="197"/>
      <c r="E130" s="189"/>
      <c r="F130" s="203" t="str">
        <f>IF($C$129=0,"",IF(C130="[for completion]","",IF(C130="","",C130/$C$129)))</f>
        <v/>
      </c>
      <c r="G130" s="203" t="str">
        <f>IF($D$129=0,"",IF(D130="[for completion]","",IF(D130="","",D130/$D$129)))</f>
        <v/>
      </c>
      <c r="H130" s="169"/>
      <c r="L130" s="169"/>
      <c r="M130" s="169"/>
    </row>
    <row r="131" spans="1:14" outlineLevel="1" x14ac:dyDescent="0.25">
      <c r="A131" s="172" t="s">
        <v>1606</v>
      </c>
      <c r="B131" s="209" t="s">
        <v>187</v>
      </c>
      <c r="C131" s="197"/>
      <c r="D131" s="197"/>
      <c r="E131" s="189"/>
      <c r="F131" s="203" t="str">
        <f t="shared" ref="F131:F136" si="12">IF($C$129=0,"",IF(C131="[for completion]","",C131/$C$129))</f>
        <v/>
      </c>
      <c r="G131" s="203">
        <f t="shared" ref="G131:G136" si="13">IF($D$129=0,"",IF(D131="[for completion]","",D131/$D$129))</f>
        <v>0</v>
      </c>
      <c r="H131" s="169"/>
      <c r="L131" s="169"/>
      <c r="M131" s="169"/>
    </row>
    <row r="132" spans="1:14" outlineLevel="1" x14ac:dyDescent="0.25">
      <c r="A132" s="172" t="s">
        <v>275</v>
      </c>
      <c r="B132" s="209" t="s">
        <v>187</v>
      </c>
      <c r="C132" s="197"/>
      <c r="D132" s="197"/>
      <c r="E132" s="189"/>
      <c r="F132" s="203" t="str">
        <f t="shared" si="12"/>
        <v/>
      </c>
      <c r="G132" s="203">
        <f t="shared" si="13"/>
        <v>0</v>
      </c>
      <c r="H132" s="169"/>
      <c r="L132" s="169"/>
      <c r="M132" s="169"/>
    </row>
    <row r="133" spans="1:14" outlineLevel="1" x14ac:dyDescent="0.25">
      <c r="A133" s="172" t="s">
        <v>276</v>
      </c>
      <c r="B133" s="209" t="s">
        <v>187</v>
      </c>
      <c r="C133" s="197"/>
      <c r="D133" s="197"/>
      <c r="E133" s="189"/>
      <c r="F133" s="203" t="str">
        <f t="shared" si="12"/>
        <v/>
      </c>
      <c r="G133" s="203">
        <f t="shared" si="13"/>
        <v>0</v>
      </c>
      <c r="H133" s="169"/>
      <c r="L133" s="169"/>
      <c r="M133" s="169"/>
    </row>
    <row r="134" spans="1:14" outlineLevel="1" x14ac:dyDescent="0.25">
      <c r="A134" s="172" t="s">
        <v>277</v>
      </c>
      <c r="B134" s="209" t="s">
        <v>187</v>
      </c>
      <c r="C134" s="197"/>
      <c r="D134" s="197"/>
      <c r="E134" s="189"/>
      <c r="F134" s="203" t="str">
        <f t="shared" si="12"/>
        <v/>
      </c>
      <c r="G134" s="203">
        <f t="shared" si="13"/>
        <v>0</v>
      </c>
      <c r="H134" s="169"/>
      <c r="L134" s="169"/>
      <c r="M134" s="169"/>
    </row>
    <row r="135" spans="1:14" outlineLevel="1" x14ac:dyDescent="0.25">
      <c r="A135" s="172" t="s">
        <v>278</v>
      </c>
      <c r="B135" s="209" t="s">
        <v>187</v>
      </c>
      <c r="C135" s="197"/>
      <c r="D135" s="197"/>
      <c r="E135" s="189"/>
      <c r="F135" s="203" t="str">
        <f t="shared" si="12"/>
        <v/>
      </c>
      <c r="G135" s="203">
        <f t="shared" si="13"/>
        <v>0</v>
      </c>
      <c r="H135" s="169"/>
      <c r="L135" s="169"/>
      <c r="M135" s="169"/>
    </row>
    <row r="136" spans="1:14" outlineLevel="1" x14ac:dyDescent="0.25">
      <c r="A136" s="172" t="s">
        <v>279</v>
      </c>
      <c r="B136" s="209" t="s">
        <v>187</v>
      </c>
      <c r="C136" s="197"/>
      <c r="D136" s="197"/>
      <c r="E136" s="189"/>
      <c r="F136" s="203" t="str">
        <f t="shared" si="12"/>
        <v/>
      </c>
      <c r="G136" s="203">
        <f t="shared" si="13"/>
        <v>0</v>
      </c>
      <c r="H136" s="169"/>
      <c r="L136" s="169"/>
      <c r="M136" s="169"/>
    </row>
    <row r="137" spans="1:14" ht="15" customHeight="1" x14ac:dyDescent="0.25">
      <c r="A137" s="193"/>
      <c r="B137" s="194" t="s">
        <v>280</v>
      </c>
      <c r="C137" s="196" t="s">
        <v>251</v>
      </c>
      <c r="D137" s="196" t="s">
        <v>252</v>
      </c>
      <c r="E137" s="195"/>
      <c r="F137" s="196" t="s">
        <v>253</v>
      </c>
      <c r="G137" s="196" t="s">
        <v>254</v>
      </c>
      <c r="H137" s="169"/>
      <c r="L137" s="169"/>
      <c r="M137" s="169"/>
    </row>
    <row r="138" spans="1:14" s="224" customFormat="1" x14ac:dyDescent="0.25">
      <c r="A138" s="172" t="s">
        <v>281</v>
      </c>
      <c r="B138" s="189" t="s">
        <v>52</v>
      </c>
      <c r="C138" s="225">
        <v>2105.8960000000002</v>
      </c>
      <c r="D138" s="197">
        <v>2105.8960000000002</v>
      </c>
      <c r="E138" s="204"/>
      <c r="F138" s="203">
        <f>IF($C$155=0,"",IF(C138="[for completion]","",IF(C138="","",C138/$C$155)))</f>
        <v>0.96159634703196351</v>
      </c>
      <c r="G138" s="203">
        <f>IF($D$155=0,"",IF(D138="[for completion]","",IF(D138="","",D138/$D$155)))</f>
        <v>0.96159634703196351</v>
      </c>
      <c r="H138" s="169"/>
      <c r="I138" s="172"/>
      <c r="J138" s="172"/>
      <c r="K138" s="172"/>
      <c r="L138" s="169"/>
      <c r="M138" s="169"/>
      <c r="N138" s="169"/>
    </row>
    <row r="139" spans="1:14" s="224" customFormat="1" x14ac:dyDescent="0.25">
      <c r="A139" s="172" t="s">
        <v>282</v>
      </c>
      <c r="B139" s="189" t="s">
        <v>53</v>
      </c>
      <c r="C139" s="225">
        <v>0</v>
      </c>
      <c r="D139" s="197">
        <v>0</v>
      </c>
      <c r="E139" s="204"/>
      <c r="F139" s="203">
        <f t="shared" ref="F139:F154" si="14">IF($C$155=0,"",IF(C139="[for completion]","",IF(C139="","",C139/$C$155)))</f>
        <v>0</v>
      </c>
      <c r="G139" s="203">
        <f t="shared" ref="G139:G154" si="15">IF($D$155=0,"",IF(D139="[for completion]","",IF(D139="","",D139/$D$155)))</f>
        <v>0</v>
      </c>
      <c r="H139" s="169"/>
      <c r="I139" s="172"/>
      <c r="J139" s="172"/>
      <c r="K139" s="172"/>
      <c r="L139" s="169"/>
      <c r="M139" s="169"/>
      <c r="N139" s="169"/>
    </row>
    <row r="140" spans="1:14" s="224" customFormat="1" x14ac:dyDescent="0.25">
      <c r="A140" s="172" t="s">
        <v>283</v>
      </c>
      <c r="B140" s="189" t="s">
        <v>264</v>
      </c>
      <c r="C140" s="225">
        <v>0</v>
      </c>
      <c r="D140" s="197">
        <v>0</v>
      </c>
      <c r="E140" s="204"/>
      <c r="F140" s="203">
        <f t="shared" si="14"/>
        <v>0</v>
      </c>
      <c r="G140" s="203">
        <f t="shared" si="15"/>
        <v>0</v>
      </c>
      <c r="H140" s="169"/>
      <c r="I140" s="172"/>
      <c r="J140" s="172"/>
      <c r="K140" s="172"/>
      <c r="L140" s="169"/>
      <c r="M140" s="169"/>
      <c r="N140" s="169"/>
    </row>
    <row r="141" spans="1:14" s="224" customFormat="1" x14ac:dyDescent="0.25">
      <c r="A141" s="172" t="s">
        <v>284</v>
      </c>
      <c r="B141" s="189" t="s">
        <v>54</v>
      </c>
      <c r="C141" s="225">
        <v>0</v>
      </c>
      <c r="D141" s="197">
        <v>0</v>
      </c>
      <c r="E141" s="204"/>
      <c r="F141" s="203">
        <f t="shared" si="14"/>
        <v>0</v>
      </c>
      <c r="G141" s="203">
        <f t="shared" si="15"/>
        <v>0</v>
      </c>
      <c r="H141" s="169"/>
      <c r="I141" s="172"/>
      <c r="J141" s="172"/>
      <c r="K141" s="172"/>
      <c r="L141" s="169"/>
      <c r="M141" s="169"/>
      <c r="N141" s="169"/>
    </row>
    <row r="142" spans="1:14" s="224" customFormat="1" x14ac:dyDescent="0.25">
      <c r="A142" s="172" t="s">
        <v>285</v>
      </c>
      <c r="B142" s="189" t="s">
        <v>55</v>
      </c>
      <c r="C142" s="225">
        <v>0</v>
      </c>
      <c r="D142" s="197">
        <v>0</v>
      </c>
      <c r="E142" s="204"/>
      <c r="F142" s="203">
        <f t="shared" si="14"/>
        <v>0</v>
      </c>
      <c r="G142" s="203">
        <f t="shared" si="15"/>
        <v>0</v>
      </c>
      <c r="H142" s="169"/>
      <c r="I142" s="172"/>
      <c r="J142" s="172"/>
      <c r="K142" s="172"/>
      <c r="L142" s="169"/>
      <c r="M142" s="169"/>
      <c r="N142" s="169"/>
    </row>
    <row r="143" spans="1:14" s="224" customFormat="1" x14ac:dyDescent="0.25">
      <c r="A143" s="172" t="s">
        <v>286</v>
      </c>
      <c r="B143" s="189" t="s">
        <v>56</v>
      </c>
      <c r="C143" s="225">
        <v>0</v>
      </c>
      <c r="D143" s="197">
        <v>0</v>
      </c>
      <c r="E143" s="189"/>
      <c r="F143" s="203">
        <f t="shared" si="14"/>
        <v>0</v>
      </c>
      <c r="G143" s="203">
        <f t="shared" si="15"/>
        <v>0</v>
      </c>
      <c r="H143" s="169"/>
      <c r="I143" s="172"/>
      <c r="J143" s="172"/>
      <c r="K143" s="172"/>
      <c r="L143" s="169"/>
      <c r="M143" s="169"/>
      <c r="N143" s="169"/>
    </row>
    <row r="144" spans="1:14" x14ac:dyDescent="0.25">
      <c r="A144" s="172" t="s">
        <v>287</v>
      </c>
      <c r="B144" s="189" t="s">
        <v>57</v>
      </c>
      <c r="C144" s="225">
        <v>0</v>
      </c>
      <c r="D144" s="197">
        <v>0</v>
      </c>
      <c r="E144" s="189"/>
      <c r="F144" s="203">
        <f t="shared" si="14"/>
        <v>0</v>
      </c>
      <c r="G144" s="203">
        <f t="shared" si="15"/>
        <v>0</v>
      </c>
      <c r="H144" s="169"/>
      <c r="L144" s="169"/>
      <c r="M144" s="169"/>
    </row>
    <row r="145" spans="1:14" x14ac:dyDescent="0.25">
      <c r="A145" s="172" t="s">
        <v>288</v>
      </c>
      <c r="B145" s="189" t="s">
        <v>58</v>
      </c>
      <c r="C145" s="225">
        <v>84.103999999999999</v>
      </c>
      <c r="D145" s="197">
        <v>84.103999999999999</v>
      </c>
      <c r="E145" s="189"/>
      <c r="F145" s="203">
        <f t="shared" si="14"/>
        <v>3.8403652968036529E-2</v>
      </c>
      <c r="G145" s="203">
        <f t="shared" si="15"/>
        <v>3.8403652968036529E-2</v>
      </c>
      <c r="H145" s="169"/>
      <c r="L145" s="169"/>
      <c r="M145" s="169"/>
      <c r="N145" s="191"/>
    </row>
    <row r="146" spans="1:14" x14ac:dyDescent="0.25">
      <c r="A146" s="172" t="s">
        <v>289</v>
      </c>
      <c r="B146" s="189" t="s">
        <v>59</v>
      </c>
      <c r="C146" s="225">
        <v>0</v>
      </c>
      <c r="D146" s="197">
        <v>0</v>
      </c>
      <c r="E146" s="189"/>
      <c r="F146" s="203">
        <f t="shared" si="14"/>
        <v>0</v>
      </c>
      <c r="G146" s="203">
        <f t="shared" si="15"/>
        <v>0</v>
      </c>
      <c r="H146" s="169"/>
      <c r="L146" s="169"/>
      <c r="M146" s="169"/>
      <c r="N146" s="191"/>
    </row>
    <row r="147" spans="1:14" x14ac:dyDescent="0.25">
      <c r="A147" s="172" t="s">
        <v>290</v>
      </c>
      <c r="B147" s="189" t="s">
        <v>60</v>
      </c>
      <c r="C147" s="225">
        <v>0</v>
      </c>
      <c r="D147" s="197">
        <v>0</v>
      </c>
      <c r="E147" s="189"/>
      <c r="F147" s="203">
        <f t="shared" si="14"/>
        <v>0</v>
      </c>
      <c r="G147" s="203">
        <f t="shared" si="15"/>
        <v>0</v>
      </c>
      <c r="H147" s="169"/>
      <c r="L147" s="169"/>
      <c r="M147" s="169"/>
      <c r="N147" s="191"/>
    </row>
    <row r="148" spans="1:14" x14ac:dyDescent="0.25">
      <c r="A148" s="172" t="s">
        <v>291</v>
      </c>
      <c r="B148" s="189" t="s">
        <v>269</v>
      </c>
      <c r="C148" s="225">
        <v>0</v>
      </c>
      <c r="D148" s="197">
        <v>0</v>
      </c>
      <c r="E148" s="189"/>
      <c r="F148" s="203">
        <f t="shared" si="14"/>
        <v>0</v>
      </c>
      <c r="G148" s="203">
        <f t="shared" si="15"/>
        <v>0</v>
      </c>
      <c r="H148" s="169"/>
      <c r="L148" s="169"/>
      <c r="M148" s="169"/>
      <c r="N148" s="191"/>
    </row>
    <row r="149" spans="1:14" x14ac:dyDescent="0.25">
      <c r="A149" s="172" t="s">
        <v>292</v>
      </c>
      <c r="B149" s="189" t="s">
        <v>61</v>
      </c>
      <c r="C149" s="225">
        <v>0</v>
      </c>
      <c r="D149" s="197">
        <v>0</v>
      </c>
      <c r="E149" s="189"/>
      <c r="F149" s="203">
        <f t="shared" si="14"/>
        <v>0</v>
      </c>
      <c r="G149" s="203">
        <f t="shared" si="15"/>
        <v>0</v>
      </c>
      <c r="H149" s="169"/>
      <c r="L149" s="169"/>
      <c r="M149" s="169"/>
      <c r="N149" s="191"/>
    </row>
    <row r="150" spans="1:14" x14ac:dyDescent="0.25">
      <c r="A150" s="172" t="s">
        <v>293</v>
      </c>
      <c r="B150" s="216" t="s">
        <v>1593</v>
      </c>
      <c r="C150" s="225">
        <v>0</v>
      </c>
      <c r="D150" s="197">
        <v>0</v>
      </c>
      <c r="E150" s="189"/>
      <c r="F150" s="203">
        <f t="shared" si="14"/>
        <v>0</v>
      </c>
      <c r="G150" s="203">
        <f t="shared" si="15"/>
        <v>0</v>
      </c>
      <c r="H150" s="169"/>
      <c r="L150" s="169"/>
      <c r="M150" s="169"/>
      <c r="N150" s="191"/>
    </row>
    <row r="151" spans="1:14" x14ac:dyDescent="0.25">
      <c r="A151" s="172" t="s">
        <v>294</v>
      </c>
      <c r="B151" s="189" t="s">
        <v>62</v>
      </c>
      <c r="C151" s="225">
        <v>0</v>
      </c>
      <c r="D151" s="197">
        <v>0</v>
      </c>
      <c r="E151" s="189"/>
      <c r="F151" s="203">
        <f t="shared" si="14"/>
        <v>0</v>
      </c>
      <c r="G151" s="203">
        <f t="shared" si="15"/>
        <v>0</v>
      </c>
      <c r="H151" s="169"/>
      <c r="L151" s="169"/>
      <c r="M151" s="169"/>
      <c r="N151" s="191"/>
    </row>
    <row r="152" spans="1:14" x14ac:dyDescent="0.25">
      <c r="A152" s="172" t="s">
        <v>295</v>
      </c>
      <c r="B152" s="189" t="s">
        <v>272</v>
      </c>
      <c r="C152" s="225">
        <v>0</v>
      </c>
      <c r="D152" s="197">
        <v>0</v>
      </c>
      <c r="E152" s="189"/>
      <c r="F152" s="203">
        <f t="shared" si="14"/>
        <v>0</v>
      </c>
      <c r="G152" s="203">
        <f t="shared" si="15"/>
        <v>0</v>
      </c>
      <c r="H152" s="169"/>
      <c r="L152" s="169"/>
      <c r="M152" s="169"/>
      <c r="N152" s="191"/>
    </row>
    <row r="153" spans="1:14" x14ac:dyDescent="0.25">
      <c r="A153" s="172" t="s">
        <v>296</v>
      </c>
      <c r="B153" s="189" t="s">
        <v>63</v>
      </c>
      <c r="C153" s="225">
        <v>0</v>
      </c>
      <c r="D153" s="197">
        <v>0</v>
      </c>
      <c r="E153" s="189"/>
      <c r="F153" s="203">
        <f t="shared" si="14"/>
        <v>0</v>
      </c>
      <c r="G153" s="203">
        <f t="shared" si="15"/>
        <v>0</v>
      </c>
      <c r="H153" s="169"/>
      <c r="L153" s="169"/>
      <c r="M153" s="169"/>
      <c r="N153" s="191"/>
    </row>
    <row r="154" spans="1:14" x14ac:dyDescent="0.25">
      <c r="A154" s="172" t="s">
        <v>1596</v>
      </c>
      <c r="B154" s="189" t="s">
        <v>308</v>
      </c>
      <c r="C154" s="225">
        <v>0</v>
      </c>
      <c r="D154" s="197">
        <v>0</v>
      </c>
      <c r="E154" s="189"/>
      <c r="F154" s="203">
        <f t="shared" si="14"/>
        <v>0</v>
      </c>
      <c r="G154" s="203">
        <f t="shared" si="15"/>
        <v>0</v>
      </c>
      <c r="H154" s="169"/>
      <c r="L154" s="169"/>
      <c r="M154" s="169"/>
      <c r="N154" s="191"/>
    </row>
    <row r="155" spans="1:14" x14ac:dyDescent="0.25">
      <c r="A155" s="172" t="s">
        <v>1597</v>
      </c>
      <c r="B155" s="218" t="s">
        <v>185</v>
      </c>
      <c r="C155" s="197">
        <f>SUM(C138:C154)</f>
        <v>2190</v>
      </c>
      <c r="D155" s="197">
        <f>SUM(D138:D154)</f>
        <v>2190</v>
      </c>
      <c r="E155" s="189"/>
      <c r="F155" s="200">
        <f>SUM(F138:F154)</f>
        <v>1</v>
      </c>
      <c r="G155" s="200">
        <f>SUM(G138:G154)</f>
        <v>1</v>
      </c>
      <c r="H155" s="169"/>
      <c r="L155" s="169"/>
      <c r="M155" s="169"/>
      <c r="N155" s="191"/>
    </row>
    <row r="156" spans="1:14" outlineLevel="1" x14ac:dyDescent="0.25">
      <c r="A156" s="172" t="s">
        <v>1607</v>
      </c>
      <c r="B156" s="209" t="s">
        <v>187</v>
      </c>
      <c r="C156" s="197"/>
      <c r="D156" s="197"/>
      <c r="E156" s="189"/>
      <c r="F156" s="203" t="str">
        <f>IF($C$155=0,"",IF(C156="[for completion]","",IF(C156="","",C156/$C$155)))</f>
        <v/>
      </c>
      <c r="G156" s="203" t="str">
        <f>IF($D$155=0,"",IF(D156="[for completion]","",IF(D156="","",D156/$D$155)))</f>
        <v/>
      </c>
      <c r="H156" s="169"/>
      <c r="L156" s="169"/>
      <c r="M156" s="169"/>
      <c r="N156" s="191"/>
    </row>
    <row r="157" spans="1:14" outlineLevel="1" x14ac:dyDescent="0.25">
      <c r="A157" s="172" t="s">
        <v>1608</v>
      </c>
      <c r="B157" s="209" t="s">
        <v>187</v>
      </c>
      <c r="C157" s="197"/>
      <c r="D157" s="197"/>
      <c r="E157" s="189"/>
      <c r="F157" s="203" t="str">
        <f t="shared" ref="F157:F162" si="16">IF($C$155=0,"",IF(C157="[for completion]","",IF(C157="","",C157/$C$155)))</f>
        <v/>
      </c>
      <c r="G157" s="203" t="str">
        <f t="shared" ref="G157:G162" si="17">IF($D$155=0,"",IF(D157="[for completion]","",IF(D157="","",D157/$D$155)))</f>
        <v/>
      </c>
      <c r="H157" s="169"/>
      <c r="L157" s="169"/>
      <c r="M157" s="169"/>
      <c r="N157" s="191"/>
    </row>
    <row r="158" spans="1:14" outlineLevel="1" x14ac:dyDescent="0.25">
      <c r="A158" s="172" t="s">
        <v>297</v>
      </c>
      <c r="B158" s="209" t="s">
        <v>187</v>
      </c>
      <c r="C158" s="197"/>
      <c r="D158" s="197"/>
      <c r="E158" s="189"/>
      <c r="F158" s="203" t="str">
        <f t="shared" si="16"/>
        <v/>
      </c>
      <c r="G158" s="203" t="str">
        <f t="shared" si="17"/>
        <v/>
      </c>
      <c r="H158" s="169"/>
      <c r="L158" s="169"/>
      <c r="M158" s="169"/>
      <c r="N158" s="191"/>
    </row>
    <row r="159" spans="1:14" outlineLevel="1" x14ac:dyDescent="0.25">
      <c r="A159" s="172" t="s">
        <v>298</v>
      </c>
      <c r="B159" s="209" t="s">
        <v>187</v>
      </c>
      <c r="C159" s="197"/>
      <c r="D159" s="197"/>
      <c r="E159" s="189"/>
      <c r="F159" s="203" t="str">
        <f t="shared" si="16"/>
        <v/>
      </c>
      <c r="G159" s="203" t="str">
        <f t="shared" si="17"/>
        <v/>
      </c>
      <c r="H159" s="169"/>
      <c r="L159" s="169"/>
      <c r="M159" s="169"/>
      <c r="N159" s="191"/>
    </row>
    <row r="160" spans="1:14" outlineLevel="1" x14ac:dyDescent="0.25">
      <c r="A160" s="172" t="s">
        <v>299</v>
      </c>
      <c r="B160" s="209" t="s">
        <v>187</v>
      </c>
      <c r="C160" s="197"/>
      <c r="D160" s="197"/>
      <c r="E160" s="189"/>
      <c r="F160" s="203" t="str">
        <f t="shared" si="16"/>
        <v/>
      </c>
      <c r="G160" s="203" t="str">
        <f t="shared" si="17"/>
        <v/>
      </c>
      <c r="H160" s="169"/>
      <c r="L160" s="169"/>
      <c r="M160" s="169"/>
      <c r="N160" s="191"/>
    </row>
    <row r="161" spans="1:14" outlineLevel="1" x14ac:dyDescent="0.25">
      <c r="A161" s="172" t="s">
        <v>300</v>
      </c>
      <c r="B161" s="209" t="s">
        <v>187</v>
      </c>
      <c r="C161" s="197"/>
      <c r="D161" s="197"/>
      <c r="E161" s="189"/>
      <c r="F161" s="203" t="str">
        <f t="shared" si="16"/>
        <v/>
      </c>
      <c r="G161" s="203" t="str">
        <f t="shared" si="17"/>
        <v/>
      </c>
      <c r="H161" s="169"/>
      <c r="L161" s="169"/>
      <c r="M161" s="169"/>
      <c r="N161" s="191"/>
    </row>
    <row r="162" spans="1:14" outlineLevel="1" x14ac:dyDescent="0.25">
      <c r="A162" s="172" t="s">
        <v>301</v>
      </c>
      <c r="B162" s="209" t="s">
        <v>187</v>
      </c>
      <c r="C162" s="197"/>
      <c r="D162" s="197"/>
      <c r="E162" s="189"/>
      <c r="F162" s="203" t="str">
        <f t="shared" si="16"/>
        <v/>
      </c>
      <c r="G162" s="203" t="str">
        <f t="shared" si="17"/>
        <v/>
      </c>
      <c r="H162" s="169"/>
      <c r="L162" s="169"/>
      <c r="M162" s="169"/>
      <c r="N162" s="191"/>
    </row>
    <row r="163" spans="1:14" ht="15" customHeight="1" x14ac:dyDescent="0.25">
      <c r="A163" s="193"/>
      <c r="B163" s="194" t="s">
        <v>302</v>
      </c>
      <c r="C163" s="199" t="s">
        <v>251</v>
      </c>
      <c r="D163" s="199" t="s">
        <v>252</v>
      </c>
      <c r="E163" s="195"/>
      <c r="F163" s="199" t="s">
        <v>253</v>
      </c>
      <c r="G163" s="199" t="s">
        <v>254</v>
      </c>
      <c r="H163" s="169"/>
      <c r="L163" s="169"/>
      <c r="M163" s="169"/>
      <c r="N163" s="191"/>
    </row>
    <row r="164" spans="1:14" x14ac:dyDescent="0.25">
      <c r="A164" s="172" t="s">
        <v>303</v>
      </c>
      <c r="B164" s="169" t="s">
        <v>304</v>
      </c>
      <c r="C164" s="197">
        <v>2014.8</v>
      </c>
      <c r="D164" s="197">
        <v>2014.8</v>
      </c>
      <c r="E164" s="226"/>
      <c r="F164" s="203">
        <f>IF($C$167=0,"",IF(C164="[for completion]","",IF(C164="","",C164/$C$167)))</f>
        <v>0.91999999999999993</v>
      </c>
      <c r="G164" s="203">
        <f>IF($D$167=0,"",IF(D164="[for completion]","",IF(D164="","",D164/$D$167)))</f>
        <v>0.91999999999999993</v>
      </c>
      <c r="H164" s="169"/>
      <c r="L164" s="169"/>
      <c r="M164" s="169"/>
      <c r="N164" s="191"/>
    </row>
    <row r="165" spans="1:14" x14ac:dyDescent="0.25">
      <c r="A165" s="172" t="s">
        <v>305</v>
      </c>
      <c r="B165" s="169" t="s">
        <v>306</v>
      </c>
      <c r="C165" s="197">
        <v>175.20000000000005</v>
      </c>
      <c r="D165" s="197">
        <f>C39-D164</f>
        <v>175.20000000000005</v>
      </c>
      <c r="E165" s="226"/>
      <c r="F165" s="203">
        <f t="shared" ref="F165:F166" si="18">IF($C$167=0,"",IF(C165="[for completion]","",IF(C165="","",C165/$C$167)))</f>
        <v>8.0000000000000016E-2</v>
      </c>
      <c r="G165" s="203">
        <f t="shared" ref="G165:G166" si="19">IF($D$167=0,"",IF(D165="[for completion]","",IF(D165="","",D165/$D$167)))</f>
        <v>8.0000000000000016E-2</v>
      </c>
      <c r="H165" s="169"/>
      <c r="L165" s="169"/>
      <c r="M165" s="169"/>
      <c r="N165" s="191"/>
    </row>
    <row r="166" spans="1:14" x14ac:dyDescent="0.25">
      <c r="A166" s="172" t="s">
        <v>307</v>
      </c>
      <c r="B166" s="169" t="s">
        <v>308</v>
      </c>
      <c r="C166" s="197"/>
      <c r="D166" s="197"/>
      <c r="E166" s="226"/>
      <c r="F166" s="203" t="str">
        <f t="shared" si="18"/>
        <v/>
      </c>
      <c r="G166" s="203" t="str">
        <f t="shared" si="19"/>
        <v/>
      </c>
      <c r="H166" s="169"/>
      <c r="L166" s="169"/>
      <c r="M166" s="169"/>
      <c r="N166" s="191"/>
    </row>
    <row r="167" spans="1:14" x14ac:dyDescent="0.25">
      <c r="A167" s="172" t="s">
        <v>309</v>
      </c>
      <c r="B167" s="227" t="s">
        <v>185</v>
      </c>
      <c r="C167" s="228">
        <f>SUM(C164:C166)</f>
        <v>2190</v>
      </c>
      <c r="D167" s="228">
        <f>SUM(D164:D166)</f>
        <v>2190</v>
      </c>
      <c r="E167" s="226"/>
      <c r="F167" s="229">
        <f>SUM(F164:F166)</f>
        <v>1</v>
      </c>
      <c r="G167" s="229">
        <f>SUM(G164:G166)</f>
        <v>1</v>
      </c>
      <c r="H167" s="169"/>
      <c r="L167" s="169"/>
      <c r="M167" s="169"/>
      <c r="N167" s="191"/>
    </row>
    <row r="168" spans="1:14" outlineLevel="1" x14ac:dyDescent="0.25">
      <c r="A168" s="172" t="s">
        <v>310</v>
      </c>
      <c r="B168" s="227"/>
      <c r="C168" s="228"/>
      <c r="D168" s="228"/>
      <c r="E168" s="226"/>
      <c r="F168" s="226"/>
      <c r="G168" s="216"/>
      <c r="H168" s="169"/>
      <c r="L168" s="169"/>
      <c r="M168" s="169"/>
      <c r="N168" s="191"/>
    </row>
    <row r="169" spans="1:14" outlineLevel="1" x14ac:dyDescent="0.25">
      <c r="A169" s="172" t="s">
        <v>311</v>
      </c>
      <c r="B169" s="227"/>
      <c r="C169" s="228"/>
      <c r="D169" s="228"/>
      <c r="E169" s="226"/>
      <c r="F169" s="226"/>
      <c r="G169" s="216"/>
      <c r="H169" s="169"/>
      <c r="L169" s="169"/>
      <c r="M169" s="169"/>
      <c r="N169" s="191"/>
    </row>
    <row r="170" spans="1:14" outlineLevel="1" x14ac:dyDescent="0.25">
      <c r="A170" s="172" t="s">
        <v>312</v>
      </c>
      <c r="B170" s="227"/>
      <c r="C170" s="228"/>
      <c r="D170" s="228"/>
      <c r="E170" s="226"/>
      <c r="F170" s="226"/>
      <c r="G170" s="216"/>
      <c r="H170" s="169"/>
      <c r="L170" s="169"/>
      <c r="M170" s="169"/>
      <c r="N170" s="191"/>
    </row>
    <row r="171" spans="1:14" outlineLevel="1" x14ac:dyDescent="0.25">
      <c r="A171" s="172" t="s">
        <v>313</v>
      </c>
      <c r="B171" s="227"/>
      <c r="C171" s="228"/>
      <c r="D171" s="228"/>
      <c r="E171" s="226"/>
      <c r="F171" s="226"/>
      <c r="G171" s="216"/>
      <c r="H171" s="169"/>
      <c r="L171" s="169"/>
      <c r="M171" s="169"/>
      <c r="N171" s="191"/>
    </row>
    <row r="172" spans="1:14" outlineLevel="1" x14ac:dyDescent="0.25">
      <c r="A172" s="172" t="s">
        <v>314</v>
      </c>
      <c r="B172" s="227"/>
      <c r="C172" s="228"/>
      <c r="D172" s="228"/>
      <c r="E172" s="226"/>
      <c r="F172" s="226"/>
      <c r="G172" s="216"/>
      <c r="H172" s="169"/>
      <c r="L172" s="169"/>
      <c r="M172" s="169"/>
      <c r="N172" s="191"/>
    </row>
    <row r="173" spans="1:14" ht="15" customHeight="1" x14ac:dyDescent="0.25">
      <c r="A173" s="193"/>
      <c r="B173" s="194" t="s">
        <v>315</v>
      </c>
      <c r="C173" s="193" t="s">
        <v>146</v>
      </c>
      <c r="D173" s="193"/>
      <c r="E173" s="195"/>
      <c r="F173" s="196" t="s">
        <v>316</v>
      </c>
      <c r="G173" s="196"/>
      <c r="H173" s="169"/>
      <c r="L173" s="169"/>
      <c r="M173" s="169"/>
      <c r="N173" s="191"/>
    </row>
    <row r="174" spans="1:14" ht="15" customHeight="1" x14ac:dyDescent="0.25">
      <c r="A174" s="172" t="s">
        <v>317</v>
      </c>
      <c r="B174" s="189" t="s">
        <v>318</v>
      </c>
      <c r="C174" s="197">
        <v>0</v>
      </c>
      <c r="D174" s="186"/>
      <c r="E174" s="178"/>
      <c r="F174" s="203" t="str">
        <f>IF($C$179=0,"",IF(C174="[for completion]","",C174/$C$179))</f>
        <v/>
      </c>
      <c r="G174" s="204"/>
      <c r="H174" s="169"/>
      <c r="L174" s="169"/>
      <c r="M174" s="169"/>
      <c r="N174" s="191"/>
    </row>
    <row r="175" spans="1:14" ht="30.75" customHeight="1" x14ac:dyDescent="0.25">
      <c r="A175" s="172" t="s">
        <v>319</v>
      </c>
      <c r="B175" s="189" t="s">
        <v>320</v>
      </c>
      <c r="C175" s="197">
        <v>0</v>
      </c>
      <c r="E175" s="211"/>
      <c r="F175" s="203" t="str">
        <f>IF($C$179=0,"",IF(C175="[for completion]","",C175/$C$179))</f>
        <v/>
      </c>
      <c r="G175" s="204"/>
      <c r="H175" s="169"/>
      <c r="L175" s="169"/>
      <c r="M175" s="169"/>
      <c r="N175" s="191"/>
    </row>
    <row r="176" spans="1:14" x14ac:dyDescent="0.25">
      <c r="A176" s="172" t="s">
        <v>321</v>
      </c>
      <c r="B176" s="189" t="s">
        <v>322</v>
      </c>
      <c r="C176" s="197">
        <v>0</v>
      </c>
      <c r="E176" s="211"/>
      <c r="F176" s="203"/>
      <c r="G176" s="204"/>
      <c r="H176" s="169"/>
      <c r="L176" s="169"/>
      <c r="M176" s="169"/>
      <c r="N176" s="191"/>
    </row>
    <row r="177" spans="1:14" x14ac:dyDescent="0.25">
      <c r="A177" s="172" t="s">
        <v>323</v>
      </c>
      <c r="B177" s="189" t="s">
        <v>1609</v>
      </c>
      <c r="C177" s="197">
        <v>0</v>
      </c>
      <c r="E177" s="211"/>
      <c r="F177" s="203" t="str">
        <f t="shared" ref="F177:F187" si="20">IF($C$179=0,"",IF(C177="[for completion]","",C177/$C$179))</f>
        <v/>
      </c>
      <c r="G177" s="204"/>
      <c r="H177" s="169"/>
      <c r="L177" s="169"/>
      <c r="M177" s="169"/>
      <c r="N177" s="191"/>
    </row>
    <row r="178" spans="1:14" x14ac:dyDescent="0.25">
      <c r="A178" s="172" t="s">
        <v>325</v>
      </c>
      <c r="B178" s="189" t="s">
        <v>308</v>
      </c>
      <c r="C178" s="197">
        <v>0</v>
      </c>
      <c r="E178" s="211"/>
      <c r="F178" s="203" t="str">
        <f t="shared" si="20"/>
        <v/>
      </c>
      <c r="G178" s="204"/>
      <c r="H178" s="169"/>
      <c r="L178" s="169"/>
      <c r="M178" s="169"/>
      <c r="N178" s="191"/>
    </row>
    <row r="179" spans="1:14" x14ac:dyDescent="0.25">
      <c r="A179" s="172" t="s">
        <v>326</v>
      </c>
      <c r="B179" s="218" t="s">
        <v>185</v>
      </c>
      <c r="C179" s="207">
        <f>SUM(C174:C178)</f>
        <v>0</v>
      </c>
      <c r="E179" s="211"/>
      <c r="F179" s="208">
        <f>SUM(F174:F178)</f>
        <v>0</v>
      </c>
      <c r="G179" s="204"/>
      <c r="H179" s="169"/>
      <c r="L179" s="169"/>
      <c r="M179" s="169"/>
      <c r="N179" s="191"/>
    </row>
    <row r="180" spans="1:14" outlineLevel="1" x14ac:dyDescent="0.25">
      <c r="A180" s="172" t="s">
        <v>327</v>
      </c>
      <c r="B180" s="230" t="s">
        <v>328</v>
      </c>
      <c r="C180" s="197"/>
      <c r="E180" s="211"/>
      <c r="F180" s="203" t="str">
        <f t="shared" si="20"/>
        <v/>
      </c>
      <c r="G180" s="204"/>
      <c r="H180" s="169"/>
      <c r="L180" s="169"/>
      <c r="M180" s="169"/>
      <c r="N180" s="191"/>
    </row>
    <row r="181" spans="1:14" s="230" customFormat="1" ht="30" outlineLevel="1" x14ac:dyDescent="0.25">
      <c r="A181" s="172" t="s">
        <v>329</v>
      </c>
      <c r="B181" s="230" t="s">
        <v>330</v>
      </c>
      <c r="C181" s="231"/>
      <c r="F181" s="203" t="str">
        <f t="shared" si="20"/>
        <v/>
      </c>
    </row>
    <row r="182" spans="1:14" ht="30" outlineLevel="1" x14ac:dyDescent="0.25">
      <c r="A182" s="172" t="s">
        <v>331</v>
      </c>
      <c r="B182" s="230" t="s">
        <v>332</v>
      </c>
      <c r="C182" s="197"/>
      <c r="E182" s="211"/>
      <c r="F182" s="203" t="str">
        <f t="shared" si="20"/>
        <v/>
      </c>
      <c r="G182" s="204"/>
      <c r="H182" s="169"/>
      <c r="L182" s="169"/>
      <c r="M182" s="169"/>
      <c r="N182" s="191"/>
    </row>
    <row r="183" spans="1:14" outlineLevel="1" x14ac:dyDescent="0.25">
      <c r="A183" s="172" t="s">
        <v>333</v>
      </c>
      <c r="B183" s="230" t="s">
        <v>334</v>
      </c>
      <c r="C183" s="197"/>
      <c r="E183" s="211"/>
      <c r="F183" s="203" t="str">
        <f t="shared" si="20"/>
        <v/>
      </c>
      <c r="G183" s="204"/>
      <c r="H183" s="169"/>
      <c r="L183" s="169"/>
      <c r="M183" s="169"/>
      <c r="N183" s="191"/>
    </row>
    <row r="184" spans="1:14" s="230" customFormat="1" ht="30" outlineLevel="1" x14ac:dyDescent="0.25">
      <c r="A184" s="172" t="s">
        <v>335</v>
      </c>
      <c r="B184" s="230" t="s">
        <v>336</v>
      </c>
      <c r="C184" s="231"/>
      <c r="F184" s="203" t="str">
        <f t="shared" si="20"/>
        <v/>
      </c>
    </row>
    <row r="185" spans="1:14" ht="30" outlineLevel="1" x14ac:dyDescent="0.25">
      <c r="A185" s="172" t="s">
        <v>337</v>
      </c>
      <c r="B185" s="230" t="s">
        <v>338</v>
      </c>
      <c r="C185" s="197"/>
      <c r="E185" s="211"/>
      <c r="F185" s="203" t="str">
        <f t="shared" si="20"/>
        <v/>
      </c>
      <c r="G185" s="204"/>
      <c r="H185" s="169"/>
      <c r="L185" s="169"/>
      <c r="M185" s="169"/>
      <c r="N185" s="191"/>
    </row>
    <row r="186" spans="1:14" outlineLevel="1" x14ac:dyDescent="0.25">
      <c r="A186" s="172" t="s">
        <v>339</v>
      </c>
      <c r="B186" s="230" t="s">
        <v>340</v>
      </c>
      <c r="C186" s="197">
        <v>0</v>
      </c>
      <c r="E186" s="211"/>
      <c r="F186" s="203" t="str">
        <f t="shared" si="20"/>
        <v/>
      </c>
      <c r="G186" s="204"/>
      <c r="H186" s="169"/>
      <c r="L186" s="169"/>
      <c r="M186" s="169"/>
      <c r="N186" s="191"/>
    </row>
    <row r="187" spans="1:14" outlineLevel="1" x14ac:dyDescent="0.25">
      <c r="A187" s="172" t="s">
        <v>341</v>
      </c>
      <c r="B187" s="230" t="s">
        <v>342</v>
      </c>
      <c r="C187" s="197">
        <v>0</v>
      </c>
      <c r="E187" s="211"/>
      <c r="F187" s="203" t="str">
        <f t="shared" si="20"/>
        <v/>
      </c>
      <c r="G187" s="204"/>
      <c r="H187" s="169"/>
      <c r="L187" s="169"/>
      <c r="M187" s="169"/>
      <c r="N187" s="191"/>
    </row>
    <row r="188" spans="1:14" outlineLevel="1" x14ac:dyDescent="0.25">
      <c r="A188" s="172" t="s">
        <v>343</v>
      </c>
      <c r="B188" s="230"/>
      <c r="E188" s="211"/>
      <c r="F188" s="204"/>
      <c r="G188" s="204"/>
      <c r="H188" s="169"/>
      <c r="L188" s="169"/>
      <c r="M188" s="169"/>
      <c r="N188" s="191"/>
    </row>
    <row r="189" spans="1:14" outlineLevel="1" x14ac:dyDescent="0.25">
      <c r="A189" s="172" t="s">
        <v>344</v>
      </c>
      <c r="B189" s="230"/>
      <c r="E189" s="211"/>
      <c r="F189" s="204"/>
      <c r="G189" s="204"/>
      <c r="H189" s="169"/>
      <c r="L189" s="169"/>
      <c r="M189" s="169"/>
      <c r="N189" s="191"/>
    </row>
    <row r="190" spans="1:14" outlineLevel="1" x14ac:dyDescent="0.25">
      <c r="A190" s="172" t="s">
        <v>345</v>
      </c>
      <c r="B190" s="230"/>
      <c r="E190" s="211"/>
      <c r="F190" s="204"/>
      <c r="G190" s="204"/>
      <c r="H190" s="169"/>
      <c r="L190" s="169"/>
      <c r="M190" s="169"/>
      <c r="N190" s="191"/>
    </row>
    <row r="191" spans="1:14" outlineLevel="1" x14ac:dyDescent="0.25">
      <c r="A191" s="172" t="s">
        <v>346</v>
      </c>
      <c r="B191" s="209"/>
      <c r="E191" s="211"/>
      <c r="F191" s="204"/>
      <c r="G191" s="204"/>
      <c r="H191" s="169"/>
      <c r="L191" s="169"/>
      <c r="M191" s="169"/>
      <c r="N191" s="191"/>
    </row>
    <row r="192" spans="1:14" ht="15" customHeight="1" x14ac:dyDescent="0.25">
      <c r="A192" s="193"/>
      <c r="B192" s="194" t="s">
        <v>347</v>
      </c>
      <c r="C192" s="193" t="s">
        <v>146</v>
      </c>
      <c r="D192" s="193"/>
      <c r="E192" s="195"/>
      <c r="F192" s="196" t="s">
        <v>316</v>
      </c>
      <c r="G192" s="196"/>
      <c r="H192" s="169"/>
      <c r="L192" s="169"/>
      <c r="M192" s="169"/>
      <c r="N192" s="191"/>
    </row>
    <row r="193" spans="1:14" x14ac:dyDescent="0.25">
      <c r="A193" s="172" t="s">
        <v>348</v>
      </c>
      <c r="B193" s="189" t="s">
        <v>349</v>
      </c>
      <c r="C193" s="197" t="s">
        <v>256</v>
      </c>
      <c r="E193" s="202"/>
      <c r="F193" s="203" t="str">
        <f t="shared" ref="F193:F206" si="21">IF($C$208=0,"",IF(C193="[for completion]","",C193/$C$208))</f>
        <v/>
      </c>
      <c r="G193" s="204"/>
      <c r="H193" s="169"/>
      <c r="L193" s="169"/>
      <c r="M193" s="169"/>
      <c r="N193" s="191"/>
    </row>
    <row r="194" spans="1:14" x14ac:dyDescent="0.25">
      <c r="A194" s="172" t="s">
        <v>350</v>
      </c>
      <c r="B194" s="189" t="s">
        <v>351</v>
      </c>
      <c r="C194" s="225" t="s">
        <v>256</v>
      </c>
      <c r="E194" s="211"/>
      <c r="F194" s="203" t="str">
        <f t="shared" si="21"/>
        <v/>
      </c>
      <c r="G194" s="211"/>
      <c r="H194" s="169"/>
      <c r="L194" s="169"/>
      <c r="M194" s="169"/>
      <c r="N194" s="191"/>
    </row>
    <row r="195" spans="1:14" x14ac:dyDescent="0.25">
      <c r="A195" s="172" t="s">
        <v>352</v>
      </c>
      <c r="B195" s="189" t="s">
        <v>353</v>
      </c>
      <c r="C195" s="225" t="s">
        <v>256</v>
      </c>
      <c r="E195" s="211"/>
      <c r="F195" s="203" t="str">
        <f t="shared" si="21"/>
        <v/>
      </c>
      <c r="G195" s="211"/>
      <c r="H195" s="169"/>
      <c r="L195" s="169"/>
      <c r="M195" s="169"/>
      <c r="N195" s="191"/>
    </row>
    <row r="196" spans="1:14" x14ac:dyDescent="0.25">
      <c r="A196" s="172" t="s">
        <v>354</v>
      </c>
      <c r="B196" s="189" t="s">
        <v>355</v>
      </c>
      <c r="C196" s="225" t="s">
        <v>256</v>
      </c>
      <c r="E196" s="211"/>
      <c r="F196" s="203" t="str">
        <f t="shared" si="21"/>
        <v/>
      </c>
      <c r="G196" s="211"/>
      <c r="H196" s="169"/>
      <c r="L196" s="169"/>
      <c r="M196" s="169"/>
      <c r="N196" s="191"/>
    </row>
    <row r="197" spans="1:14" x14ac:dyDescent="0.25">
      <c r="A197" s="172" t="s">
        <v>356</v>
      </c>
      <c r="B197" s="189" t="s">
        <v>357</v>
      </c>
      <c r="C197" s="225" t="s">
        <v>256</v>
      </c>
      <c r="E197" s="211"/>
      <c r="F197" s="203" t="str">
        <f t="shared" si="21"/>
        <v/>
      </c>
      <c r="G197" s="211"/>
      <c r="H197" s="169"/>
      <c r="L197" s="169"/>
      <c r="M197" s="169"/>
      <c r="N197" s="191"/>
    </row>
    <row r="198" spans="1:14" x14ac:dyDescent="0.25">
      <c r="A198" s="172" t="s">
        <v>358</v>
      </c>
      <c r="B198" s="189" t="s">
        <v>359</v>
      </c>
      <c r="C198" s="225" t="s">
        <v>256</v>
      </c>
      <c r="E198" s="211"/>
      <c r="F198" s="203" t="str">
        <f t="shared" si="21"/>
        <v/>
      </c>
      <c r="G198" s="211"/>
      <c r="H198" s="169"/>
      <c r="L198" s="169"/>
      <c r="M198" s="169"/>
      <c r="N198" s="191"/>
    </row>
    <row r="199" spans="1:14" x14ac:dyDescent="0.25">
      <c r="A199" s="172" t="s">
        <v>360</v>
      </c>
      <c r="B199" s="189" t="s">
        <v>361</v>
      </c>
      <c r="C199" s="225" t="s">
        <v>256</v>
      </c>
      <c r="E199" s="211"/>
      <c r="F199" s="203" t="str">
        <f t="shared" si="21"/>
        <v/>
      </c>
      <c r="G199" s="211"/>
      <c r="H199" s="169"/>
      <c r="L199" s="169"/>
      <c r="M199" s="169"/>
      <c r="N199" s="191"/>
    </row>
    <row r="200" spans="1:14" x14ac:dyDescent="0.25">
      <c r="A200" s="172" t="s">
        <v>362</v>
      </c>
      <c r="B200" s="189" t="s">
        <v>363</v>
      </c>
      <c r="C200" s="225" t="s">
        <v>256</v>
      </c>
      <c r="E200" s="211"/>
      <c r="F200" s="203" t="str">
        <f t="shared" si="21"/>
        <v/>
      </c>
      <c r="G200" s="211"/>
      <c r="H200" s="169"/>
      <c r="L200" s="169"/>
      <c r="M200" s="169"/>
      <c r="N200" s="191"/>
    </row>
    <row r="201" spans="1:14" x14ac:dyDescent="0.25">
      <c r="A201" s="172" t="s">
        <v>364</v>
      </c>
      <c r="B201" s="189" t="s">
        <v>365</v>
      </c>
      <c r="C201" s="225" t="s">
        <v>256</v>
      </c>
      <c r="E201" s="211"/>
      <c r="F201" s="203" t="str">
        <f t="shared" si="21"/>
        <v/>
      </c>
      <c r="G201" s="211"/>
      <c r="H201" s="169"/>
      <c r="L201" s="169"/>
      <c r="M201" s="169"/>
      <c r="N201" s="191"/>
    </row>
    <row r="202" spans="1:14" x14ac:dyDescent="0.25">
      <c r="A202" s="172" t="s">
        <v>366</v>
      </c>
      <c r="B202" s="189" t="s">
        <v>367</v>
      </c>
      <c r="C202" s="225" t="s">
        <v>256</v>
      </c>
      <c r="E202" s="211"/>
      <c r="F202" s="203" t="str">
        <f t="shared" si="21"/>
        <v/>
      </c>
      <c r="G202" s="211"/>
      <c r="H202" s="169"/>
      <c r="L202" s="169"/>
      <c r="M202" s="169"/>
      <c r="N202" s="191"/>
    </row>
    <row r="203" spans="1:14" x14ac:dyDescent="0.25">
      <c r="A203" s="172" t="s">
        <v>368</v>
      </c>
      <c r="B203" s="189" t="s">
        <v>369</v>
      </c>
      <c r="C203" s="225" t="s">
        <v>256</v>
      </c>
      <c r="E203" s="211"/>
      <c r="F203" s="203" t="str">
        <f t="shared" si="21"/>
        <v/>
      </c>
      <c r="G203" s="211"/>
      <c r="H203" s="169"/>
      <c r="L203" s="169"/>
      <c r="M203" s="169"/>
      <c r="N203" s="191"/>
    </row>
    <row r="204" spans="1:14" x14ac:dyDescent="0.25">
      <c r="A204" s="172" t="s">
        <v>370</v>
      </c>
      <c r="B204" s="189" t="s">
        <v>371</v>
      </c>
      <c r="C204" s="225" t="s">
        <v>256</v>
      </c>
      <c r="E204" s="211"/>
      <c r="F204" s="203" t="str">
        <f t="shared" si="21"/>
        <v/>
      </c>
      <c r="G204" s="211"/>
      <c r="H204" s="169"/>
      <c r="L204" s="169"/>
      <c r="M204" s="169"/>
      <c r="N204" s="191"/>
    </row>
    <row r="205" spans="1:14" x14ac:dyDescent="0.25">
      <c r="A205" s="172" t="s">
        <v>372</v>
      </c>
      <c r="B205" s="189" t="s">
        <v>373</v>
      </c>
      <c r="C205" s="225" t="s">
        <v>256</v>
      </c>
      <c r="E205" s="211"/>
      <c r="F205" s="203" t="str">
        <f t="shared" si="21"/>
        <v/>
      </c>
      <c r="G205" s="211"/>
      <c r="H205" s="169"/>
      <c r="L205" s="169"/>
      <c r="M205" s="169"/>
      <c r="N205" s="191"/>
    </row>
    <row r="206" spans="1:14" x14ac:dyDescent="0.25">
      <c r="A206" s="172" t="s">
        <v>374</v>
      </c>
      <c r="B206" s="189" t="s">
        <v>308</v>
      </c>
      <c r="C206" s="225" t="s">
        <v>256</v>
      </c>
      <c r="E206" s="211"/>
      <c r="F206" s="203" t="str">
        <f t="shared" si="21"/>
        <v/>
      </c>
      <c r="G206" s="211"/>
      <c r="H206" s="169"/>
      <c r="L206" s="169"/>
      <c r="M206" s="169"/>
      <c r="N206" s="191"/>
    </row>
    <row r="207" spans="1:14" x14ac:dyDescent="0.25">
      <c r="A207" s="172" t="s">
        <v>375</v>
      </c>
      <c r="B207" s="206" t="s">
        <v>376</v>
      </c>
      <c r="C207" s="197">
        <f>SUM(C193:C195)</f>
        <v>0</v>
      </c>
      <c r="E207" s="211"/>
      <c r="F207" s="203"/>
      <c r="G207" s="211"/>
      <c r="H207" s="169"/>
      <c r="L207" s="169"/>
      <c r="M207" s="169"/>
      <c r="N207" s="191"/>
    </row>
    <row r="208" spans="1:14" x14ac:dyDescent="0.25">
      <c r="A208" s="172" t="s">
        <v>377</v>
      </c>
      <c r="B208" s="218" t="s">
        <v>185</v>
      </c>
      <c r="C208" s="207">
        <f>SUM(C193:C206)</f>
        <v>0</v>
      </c>
      <c r="D208" s="189"/>
      <c r="E208" s="211"/>
      <c r="F208" s="208">
        <f>SUM(F193:F206)</f>
        <v>0</v>
      </c>
      <c r="G208" s="211"/>
      <c r="H208" s="169"/>
      <c r="L208" s="169"/>
      <c r="M208" s="169"/>
      <c r="N208" s="191"/>
    </row>
    <row r="209" spans="1:14" outlineLevel="1" x14ac:dyDescent="0.25">
      <c r="A209" s="172" t="s">
        <v>378</v>
      </c>
      <c r="B209" s="209" t="s">
        <v>187</v>
      </c>
      <c r="C209" s="197"/>
      <c r="E209" s="211"/>
      <c r="F209" s="203" t="str">
        <f>IF($C$208=0,"",IF(C209="[for completion]","",C209/$C$208))</f>
        <v/>
      </c>
      <c r="G209" s="211"/>
      <c r="H209" s="169"/>
      <c r="L209" s="169"/>
      <c r="M209" s="169"/>
      <c r="N209" s="191"/>
    </row>
    <row r="210" spans="1:14" outlineLevel="1" x14ac:dyDescent="0.25">
      <c r="A210" s="172" t="s">
        <v>379</v>
      </c>
      <c r="B210" s="209" t="s">
        <v>187</v>
      </c>
      <c r="C210" s="197"/>
      <c r="E210" s="211"/>
      <c r="F210" s="203" t="str">
        <f t="shared" ref="F210:F215" si="22">IF($C$208=0,"",IF(C210="[for completion]","",C210/$C$208))</f>
        <v/>
      </c>
      <c r="G210" s="211"/>
      <c r="H210" s="169"/>
      <c r="L210" s="169"/>
      <c r="M210" s="169"/>
      <c r="N210" s="191"/>
    </row>
    <row r="211" spans="1:14" outlineLevel="1" x14ac:dyDescent="0.25">
      <c r="A211" s="172" t="s">
        <v>380</v>
      </c>
      <c r="B211" s="209" t="s">
        <v>187</v>
      </c>
      <c r="C211" s="197"/>
      <c r="E211" s="211"/>
      <c r="F211" s="203" t="str">
        <f t="shared" si="22"/>
        <v/>
      </c>
      <c r="G211" s="211"/>
      <c r="H211" s="169"/>
      <c r="L211" s="169"/>
      <c r="M211" s="169"/>
      <c r="N211" s="191"/>
    </row>
    <row r="212" spans="1:14" outlineLevel="1" x14ac:dyDescent="0.25">
      <c r="A212" s="172" t="s">
        <v>381</v>
      </c>
      <c r="B212" s="209" t="s">
        <v>187</v>
      </c>
      <c r="C212" s="197"/>
      <c r="E212" s="211"/>
      <c r="F212" s="203" t="str">
        <f t="shared" si="22"/>
        <v/>
      </c>
      <c r="G212" s="211"/>
      <c r="H212" s="169"/>
      <c r="L212" s="169"/>
      <c r="M212" s="169"/>
      <c r="N212" s="191"/>
    </row>
    <row r="213" spans="1:14" outlineLevel="1" x14ac:dyDescent="0.25">
      <c r="A213" s="172" t="s">
        <v>382</v>
      </c>
      <c r="B213" s="209" t="s">
        <v>187</v>
      </c>
      <c r="C213" s="197"/>
      <c r="E213" s="211"/>
      <c r="F213" s="203" t="str">
        <f t="shared" si="22"/>
        <v/>
      </c>
      <c r="G213" s="211"/>
      <c r="H213" s="169"/>
      <c r="L213" s="169"/>
      <c r="M213" s="169"/>
      <c r="N213" s="191"/>
    </row>
    <row r="214" spans="1:14" outlineLevel="1" x14ac:dyDescent="0.25">
      <c r="A214" s="172" t="s">
        <v>383</v>
      </c>
      <c r="B214" s="209" t="s">
        <v>187</v>
      </c>
      <c r="C214" s="197"/>
      <c r="E214" s="211"/>
      <c r="F214" s="203" t="str">
        <f t="shared" si="22"/>
        <v/>
      </c>
      <c r="G214" s="211"/>
      <c r="H214" s="169"/>
      <c r="L214" s="169"/>
      <c r="M214" s="169"/>
      <c r="N214" s="191"/>
    </row>
    <row r="215" spans="1:14" outlineLevel="1" x14ac:dyDescent="0.25">
      <c r="A215" s="172" t="s">
        <v>384</v>
      </c>
      <c r="B215" s="209" t="s">
        <v>187</v>
      </c>
      <c r="C215" s="197"/>
      <c r="E215" s="211"/>
      <c r="F215" s="203" t="str">
        <f t="shared" si="22"/>
        <v/>
      </c>
      <c r="G215" s="211"/>
      <c r="H215" s="169"/>
      <c r="L215" s="169"/>
      <c r="M215" s="169"/>
      <c r="N215" s="191"/>
    </row>
    <row r="216" spans="1:14" ht="15" customHeight="1" x14ac:dyDescent="0.25">
      <c r="A216" s="193"/>
      <c r="B216" s="194" t="s">
        <v>385</v>
      </c>
      <c r="C216" s="193" t="s">
        <v>146</v>
      </c>
      <c r="D216" s="193"/>
      <c r="E216" s="195"/>
      <c r="F216" s="196" t="s">
        <v>174</v>
      </c>
      <c r="G216" s="196" t="s">
        <v>386</v>
      </c>
      <c r="H216" s="169"/>
      <c r="L216" s="169"/>
      <c r="M216" s="169"/>
      <c r="N216" s="191"/>
    </row>
    <row r="217" spans="1:14" x14ac:dyDescent="0.25">
      <c r="A217" s="172" t="s">
        <v>387</v>
      </c>
      <c r="B217" s="216" t="s">
        <v>388</v>
      </c>
      <c r="C217" s="197">
        <v>0</v>
      </c>
      <c r="E217" s="226"/>
      <c r="F217" s="203">
        <f>IF($C$38=0,"",IF(C217="[for completion]","",IF(C217="","",C217/$C$38)))</f>
        <v>0</v>
      </c>
      <c r="G217" s="203">
        <f>IF($C$39=0,"",IF(C217="[for completion]","",IF(C217="","",C217/$C$39)))</f>
        <v>0</v>
      </c>
      <c r="H217" s="169"/>
      <c r="L217" s="169"/>
      <c r="M217" s="169"/>
      <c r="N217" s="191"/>
    </row>
    <row r="218" spans="1:14" x14ac:dyDescent="0.25">
      <c r="A218" s="172" t="s">
        <v>389</v>
      </c>
      <c r="B218" s="216" t="s">
        <v>1610</v>
      </c>
      <c r="C218" s="197">
        <v>80.25</v>
      </c>
      <c r="E218" s="226"/>
      <c r="F218" s="203">
        <f t="shared" ref="F218:F219" si="23">IF($C$38=0,"",IF(C218="[for completion]","",IF(C218="","",C218/$C$38)))</f>
        <v>3.5696350164959395E-2</v>
      </c>
      <c r="G218" s="203">
        <f t="shared" ref="G218:G219" si="24">IF($C$39=0,"",IF(C218="[for completion]","",IF(C218="","",C218/$C$39)))</f>
        <v>3.6643835616438358E-2</v>
      </c>
      <c r="H218" s="169"/>
      <c r="L218" s="169"/>
      <c r="M218" s="169"/>
      <c r="N218" s="191"/>
    </row>
    <row r="219" spans="1:14" x14ac:dyDescent="0.25">
      <c r="A219" s="172" t="s">
        <v>390</v>
      </c>
      <c r="B219" s="216" t="s">
        <v>308</v>
      </c>
      <c r="C219" s="197">
        <v>0</v>
      </c>
      <c r="E219" s="226"/>
      <c r="F219" s="203">
        <f t="shared" si="23"/>
        <v>0</v>
      </c>
      <c r="G219" s="203">
        <f t="shared" si="24"/>
        <v>0</v>
      </c>
      <c r="H219" s="169"/>
      <c r="L219" s="169"/>
      <c r="M219" s="169"/>
      <c r="N219" s="191"/>
    </row>
    <row r="220" spans="1:14" x14ac:dyDescent="0.25">
      <c r="A220" s="172" t="s">
        <v>391</v>
      </c>
      <c r="B220" s="218" t="s">
        <v>185</v>
      </c>
      <c r="C220" s="197">
        <f>SUM(C217:C219)</f>
        <v>80.25</v>
      </c>
      <c r="E220" s="226"/>
      <c r="F220" s="200">
        <f>SUM(F217:F219)</f>
        <v>3.5696350164959395E-2</v>
      </c>
      <c r="G220" s="200">
        <f>SUM(G217:G219)</f>
        <v>3.6643835616438358E-2</v>
      </c>
      <c r="H220" s="169"/>
      <c r="L220" s="169"/>
      <c r="M220" s="169"/>
      <c r="N220" s="191"/>
    </row>
    <row r="221" spans="1:14" outlineLevel="1" x14ac:dyDescent="0.25">
      <c r="A221" s="172" t="s">
        <v>392</v>
      </c>
      <c r="B221" s="209" t="s">
        <v>187</v>
      </c>
      <c r="C221" s="197"/>
      <c r="E221" s="226"/>
      <c r="F221" s="203" t="str">
        <f t="shared" ref="F221:F227" si="25">IF($C$38=0,"",IF(C221="[for completion]","",IF(C221="","",C221/$C$38)))</f>
        <v/>
      </c>
      <c r="G221" s="203" t="str">
        <f t="shared" ref="G221:G227" si="26">IF($C$39=0,"",IF(C221="[for completion]","",IF(C221="","",C221/$C$39)))</f>
        <v/>
      </c>
      <c r="H221" s="169"/>
      <c r="L221" s="169"/>
      <c r="M221" s="169"/>
      <c r="N221" s="191"/>
    </row>
    <row r="222" spans="1:14" outlineLevel="1" x14ac:dyDescent="0.25">
      <c r="A222" s="172" t="s">
        <v>393</v>
      </c>
      <c r="B222" s="209" t="s">
        <v>187</v>
      </c>
      <c r="C222" s="197"/>
      <c r="E222" s="226"/>
      <c r="F222" s="203" t="str">
        <f t="shared" si="25"/>
        <v/>
      </c>
      <c r="G222" s="203" t="str">
        <f t="shared" si="26"/>
        <v/>
      </c>
      <c r="H222" s="169"/>
      <c r="L222" s="169"/>
      <c r="M222" s="169"/>
      <c r="N222" s="191"/>
    </row>
    <row r="223" spans="1:14" outlineLevel="1" x14ac:dyDescent="0.25">
      <c r="A223" s="172" t="s">
        <v>394</v>
      </c>
      <c r="B223" s="209" t="s">
        <v>187</v>
      </c>
      <c r="C223" s="197"/>
      <c r="E223" s="226"/>
      <c r="F223" s="203" t="str">
        <f t="shared" si="25"/>
        <v/>
      </c>
      <c r="G223" s="203" t="str">
        <f t="shared" si="26"/>
        <v/>
      </c>
      <c r="H223" s="169"/>
      <c r="L223" s="169"/>
      <c r="M223" s="169"/>
      <c r="N223" s="191"/>
    </row>
    <row r="224" spans="1:14" outlineLevel="1" x14ac:dyDescent="0.25">
      <c r="A224" s="172" t="s">
        <v>395</v>
      </c>
      <c r="B224" s="209" t="s">
        <v>187</v>
      </c>
      <c r="C224" s="197"/>
      <c r="E224" s="226"/>
      <c r="F224" s="203" t="str">
        <f t="shared" si="25"/>
        <v/>
      </c>
      <c r="G224" s="203" t="str">
        <f t="shared" si="26"/>
        <v/>
      </c>
      <c r="H224" s="169"/>
      <c r="L224" s="169"/>
      <c r="M224" s="169"/>
      <c r="N224" s="191"/>
    </row>
    <row r="225" spans="1:14" outlineLevel="1" x14ac:dyDescent="0.25">
      <c r="A225" s="172" t="s">
        <v>396</v>
      </c>
      <c r="B225" s="209" t="s">
        <v>187</v>
      </c>
      <c r="C225" s="197"/>
      <c r="E225" s="226"/>
      <c r="F225" s="203" t="str">
        <f t="shared" si="25"/>
        <v/>
      </c>
      <c r="G225" s="203" t="str">
        <f t="shared" si="26"/>
        <v/>
      </c>
      <c r="H225" s="169"/>
      <c r="L225" s="169"/>
      <c r="M225" s="169"/>
    </row>
    <row r="226" spans="1:14" outlineLevel="1" x14ac:dyDescent="0.25">
      <c r="A226" s="172" t="s">
        <v>397</v>
      </c>
      <c r="B226" s="209" t="s">
        <v>187</v>
      </c>
      <c r="C226" s="197"/>
      <c r="E226" s="189"/>
      <c r="F226" s="203" t="str">
        <f t="shared" si="25"/>
        <v/>
      </c>
      <c r="G226" s="203" t="str">
        <f t="shared" si="26"/>
        <v/>
      </c>
      <c r="H226" s="169"/>
      <c r="L226" s="169"/>
      <c r="M226" s="169"/>
    </row>
    <row r="227" spans="1:14" outlineLevel="1" x14ac:dyDescent="0.25">
      <c r="A227" s="172" t="s">
        <v>398</v>
      </c>
      <c r="B227" s="209" t="s">
        <v>187</v>
      </c>
      <c r="C227" s="197"/>
      <c r="E227" s="226"/>
      <c r="F227" s="203" t="str">
        <f t="shared" si="25"/>
        <v/>
      </c>
      <c r="G227" s="203" t="str">
        <f t="shared" si="26"/>
        <v/>
      </c>
      <c r="H227" s="169"/>
      <c r="L227" s="169"/>
      <c r="M227" s="169"/>
    </row>
    <row r="228" spans="1:14" ht="15" customHeight="1" x14ac:dyDescent="0.25">
      <c r="A228" s="193"/>
      <c r="B228" s="194" t="s">
        <v>399</v>
      </c>
      <c r="C228" s="193"/>
      <c r="D228" s="193"/>
      <c r="E228" s="195"/>
      <c r="F228" s="196"/>
      <c r="G228" s="196"/>
      <c r="H228" s="169"/>
      <c r="L228" s="169"/>
      <c r="M228" s="169"/>
    </row>
    <row r="229" spans="1:14" ht="30" x14ac:dyDescent="0.25">
      <c r="A229" s="172" t="s">
        <v>400</v>
      </c>
      <c r="B229" s="189" t="s">
        <v>401</v>
      </c>
      <c r="C229" s="172" t="s">
        <v>138</v>
      </c>
      <c r="H229" s="169"/>
      <c r="L229" s="169"/>
      <c r="M229" s="169"/>
    </row>
    <row r="230" spans="1:14" ht="15" customHeight="1" x14ac:dyDescent="0.25">
      <c r="A230" s="193"/>
      <c r="B230" s="194" t="s">
        <v>402</v>
      </c>
      <c r="C230" s="193"/>
      <c r="D230" s="193"/>
      <c r="E230" s="195"/>
      <c r="F230" s="196"/>
      <c r="G230" s="196"/>
      <c r="H230" s="169"/>
      <c r="L230" s="169"/>
      <c r="M230" s="169"/>
    </row>
    <row r="231" spans="1:14" x14ac:dyDescent="0.25">
      <c r="A231" s="172" t="s">
        <v>403</v>
      </c>
      <c r="B231" s="172" t="s">
        <v>404</v>
      </c>
      <c r="C231" s="197" t="s">
        <v>256</v>
      </c>
      <c r="E231" s="189"/>
      <c r="H231" s="169"/>
      <c r="L231" s="169"/>
      <c r="M231" s="169"/>
    </row>
    <row r="232" spans="1:14" x14ac:dyDescent="0.25">
      <c r="A232" s="172" t="s">
        <v>405</v>
      </c>
      <c r="B232" s="232" t="s">
        <v>406</v>
      </c>
      <c r="C232" s="197" t="s">
        <v>95</v>
      </c>
      <c r="E232" s="189"/>
      <c r="H232" s="169"/>
      <c r="L232" s="169"/>
      <c r="M232" s="169"/>
    </row>
    <row r="233" spans="1:14" x14ac:dyDescent="0.25">
      <c r="A233" s="172" t="s">
        <v>407</v>
      </c>
      <c r="B233" s="232" t="s">
        <v>408</v>
      </c>
      <c r="C233" s="197" t="s">
        <v>95</v>
      </c>
      <c r="E233" s="189"/>
      <c r="H233" s="169"/>
      <c r="L233" s="169"/>
      <c r="M233" s="169"/>
    </row>
    <row r="234" spans="1:14" outlineLevel="1" x14ac:dyDescent="0.25">
      <c r="A234" s="172" t="s">
        <v>409</v>
      </c>
      <c r="B234" s="187" t="s">
        <v>410</v>
      </c>
      <c r="C234" s="207">
        <v>46.603000000000002</v>
      </c>
      <c r="D234" s="189"/>
      <c r="E234" s="189"/>
      <c r="H234" s="169"/>
      <c r="L234" s="169"/>
      <c r="M234" s="169"/>
    </row>
    <row r="235" spans="1:14" outlineLevel="1" x14ac:dyDescent="0.25">
      <c r="A235" s="172" t="s">
        <v>411</v>
      </c>
      <c r="B235" s="187" t="s">
        <v>412</v>
      </c>
      <c r="C235" s="207"/>
      <c r="D235" s="189"/>
      <c r="E235" s="189"/>
      <c r="H235" s="169"/>
      <c r="L235" s="169"/>
      <c r="M235" s="169"/>
    </row>
    <row r="236" spans="1:14" outlineLevel="1" x14ac:dyDescent="0.25">
      <c r="A236" s="172" t="s">
        <v>413</v>
      </c>
      <c r="B236" s="187" t="s">
        <v>414</v>
      </c>
      <c r="C236" s="207"/>
      <c r="D236" s="189"/>
      <c r="E236" s="189"/>
      <c r="H236" s="169"/>
      <c r="L236" s="169"/>
      <c r="M236" s="169"/>
    </row>
    <row r="237" spans="1:14" outlineLevel="1" x14ac:dyDescent="0.25">
      <c r="A237" s="172" t="s">
        <v>415</v>
      </c>
      <c r="C237" s="189"/>
      <c r="D237" s="189"/>
      <c r="E237" s="189"/>
      <c r="H237" s="169"/>
      <c r="L237" s="169"/>
      <c r="M237" s="169"/>
    </row>
    <row r="238" spans="1:14" outlineLevel="1" x14ac:dyDescent="0.25">
      <c r="A238" s="172" t="s">
        <v>416</v>
      </c>
      <c r="C238" s="189"/>
      <c r="D238" s="189"/>
      <c r="E238" s="189"/>
      <c r="H238" s="169"/>
      <c r="L238" s="169"/>
      <c r="M238" s="169"/>
    </row>
    <row r="239" spans="1:14" outlineLevel="1" x14ac:dyDescent="0.25">
      <c r="A239" s="172" t="s">
        <v>417</v>
      </c>
      <c r="D239" s="233"/>
      <c r="E239" s="233"/>
      <c r="F239" s="233"/>
      <c r="G239" s="233"/>
      <c r="H239" s="169"/>
      <c r="K239" s="234"/>
      <c r="L239" s="234"/>
      <c r="M239" s="234"/>
      <c r="N239" s="234"/>
    </row>
    <row r="240" spans="1:14" outlineLevel="1" x14ac:dyDescent="0.25">
      <c r="A240" s="172" t="s">
        <v>418</v>
      </c>
      <c r="D240" s="233"/>
      <c r="E240" s="233"/>
      <c r="F240" s="233"/>
      <c r="G240" s="233"/>
      <c r="H240" s="169"/>
      <c r="K240" s="234"/>
      <c r="L240" s="234"/>
      <c r="M240" s="234"/>
      <c r="N240" s="234"/>
    </row>
    <row r="241" spans="1:14" outlineLevel="1" x14ac:dyDescent="0.25">
      <c r="A241" s="172" t="s">
        <v>419</v>
      </c>
      <c r="D241" s="233"/>
      <c r="E241" s="233"/>
      <c r="F241" s="233"/>
      <c r="G241" s="233"/>
      <c r="H241" s="169"/>
      <c r="K241" s="234"/>
      <c r="L241" s="234"/>
      <c r="M241" s="234"/>
      <c r="N241" s="234"/>
    </row>
    <row r="242" spans="1:14" outlineLevel="1" x14ac:dyDescent="0.25">
      <c r="A242" s="172" t="s">
        <v>420</v>
      </c>
      <c r="D242" s="233"/>
      <c r="E242" s="233"/>
      <c r="F242" s="233"/>
      <c r="G242" s="233"/>
      <c r="H242" s="169"/>
      <c r="K242" s="234"/>
      <c r="L242" s="234"/>
      <c r="M242" s="234"/>
      <c r="N242" s="234"/>
    </row>
    <row r="243" spans="1:14" outlineLevel="1" x14ac:dyDescent="0.25">
      <c r="A243" s="172" t="s">
        <v>421</v>
      </c>
      <c r="D243" s="233"/>
      <c r="E243" s="233"/>
      <c r="F243" s="233"/>
      <c r="G243" s="233"/>
      <c r="H243" s="169"/>
      <c r="K243" s="234"/>
      <c r="L243" s="234"/>
      <c r="M243" s="234"/>
      <c r="N243" s="234"/>
    </row>
    <row r="244" spans="1:14" outlineLevel="1" x14ac:dyDescent="0.25">
      <c r="A244" s="172" t="s">
        <v>422</v>
      </c>
      <c r="D244" s="233"/>
      <c r="E244" s="233"/>
      <c r="F244" s="233"/>
      <c r="G244" s="233"/>
      <c r="H244" s="169"/>
      <c r="K244" s="234"/>
      <c r="L244" s="234"/>
      <c r="M244" s="234"/>
      <c r="N244" s="234"/>
    </row>
    <row r="245" spans="1:14" outlineLevel="1" x14ac:dyDescent="0.25">
      <c r="A245" s="172" t="s">
        <v>423</v>
      </c>
      <c r="D245" s="233"/>
      <c r="E245" s="233"/>
      <c r="F245" s="233"/>
      <c r="G245" s="233"/>
      <c r="H245" s="169"/>
      <c r="K245" s="234"/>
      <c r="L245" s="234"/>
      <c r="M245" s="234"/>
      <c r="N245" s="234"/>
    </row>
    <row r="246" spans="1:14" outlineLevel="1" x14ac:dyDescent="0.25">
      <c r="A246" s="172" t="s">
        <v>424</v>
      </c>
      <c r="D246" s="233"/>
      <c r="E246" s="233"/>
      <c r="F246" s="233"/>
      <c r="G246" s="233"/>
      <c r="H246" s="169"/>
      <c r="K246" s="234"/>
      <c r="L246" s="234"/>
      <c r="M246" s="234"/>
      <c r="N246" s="234"/>
    </row>
    <row r="247" spans="1:14" outlineLevel="1" x14ac:dyDescent="0.25">
      <c r="A247" s="172" t="s">
        <v>425</v>
      </c>
      <c r="D247" s="233"/>
      <c r="E247" s="233"/>
      <c r="F247" s="233"/>
      <c r="G247" s="233"/>
      <c r="H247" s="169"/>
      <c r="K247" s="234"/>
      <c r="L247" s="234"/>
      <c r="M247" s="234"/>
      <c r="N247" s="234"/>
    </row>
    <row r="248" spans="1:14" outlineLevel="1" x14ac:dyDescent="0.25">
      <c r="A248" s="172" t="s">
        <v>426</v>
      </c>
      <c r="D248" s="233"/>
      <c r="E248" s="233"/>
      <c r="F248" s="233"/>
      <c r="G248" s="233"/>
      <c r="H248" s="169"/>
      <c r="K248" s="234"/>
      <c r="L248" s="234"/>
      <c r="M248" s="234"/>
      <c r="N248" s="234"/>
    </row>
    <row r="249" spans="1:14" outlineLevel="1" x14ac:dyDescent="0.25">
      <c r="A249" s="172" t="s">
        <v>427</v>
      </c>
      <c r="D249" s="233"/>
      <c r="E249" s="233"/>
      <c r="F249" s="233"/>
      <c r="G249" s="233"/>
      <c r="H249" s="169"/>
      <c r="K249" s="234"/>
      <c r="L249" s="234"/>
      <c r="M249" s="234"/>
      <c r="N249" s="234"/>
    </row>
    <row r="250" spans="1:14" outlineLevel="1" x14ac:dyDescent="0.25">
      <c r="A250" s="172" t="s">
        <v>428</v>
      </c>
      <c r="D250" s="233"/>
      <c r="E250" s="233"/>
      <c r="F250" s="233"/>
      <c r="G250" s="233"/>
      <c r="H250" s="169"/>
      <c r="K250" s="234"/>
      <c r="L250" s="234"/>
      <c r="M250" s="234"/>
      <c r="N250" s="234"/>
    </row>
    <row r="251" spans="1:14" outlineLevel="1" x14ac:dyDescent="0.25">
      <c r="A251" s="172" t="s">
        <v>429</v>
      </c>
      <c r="D251" s="233"/>
      <c r="E251" s="233"/>
      <c r="F251" s="233"/>
      <c r="G251" s="233"/>
      <c r="H251" s="169"/>
      <c r="K251" s="234"/>
      <c r="L251" s="234"/>
      <c r="M251" s="234"/>
      <c r="N251" s="234"/>
    </row>
    <row r="252" spans="1:14" outlineLevel="1" x14ac:dyDescent="0.25">
      <c r="A252" s="172" t="s">
        <v>430</v>
      </c>
      <c r="D252" s="233"/>
      <c r="E252" s="233"/>
      <c r="F252" s="233"/>
      <c r="G252" s="233"/>
      <c r="H252" s="169"/>
      <c r="K252" s="234"/>
      <c r="L252" s="234"/>
      <c r="M252" s="234"/>
      <c r="N252" s="234"/>
    </row>
    <row r="253" spans="1:14" outlineLevel="1" x14ac:dyDescent="0.25">
      <c r="A253" s="172" t="s">
        <v>431</v>
      </c>
      <c r="D253" s="233"/>
      <c r="E253" s="233"/>
      <c r="F253" s="233"/>
      <c r="G253" s="233"/>
      <c r="H253" s="169"/>
      <c r="K253" s="234"/>
      <c r="L253" s="234"/>
      <c r="M253" s="234"/>
      <c r="N253" s="234"/>
    </row>
    <row r="254" spans="1:14" outlineLevel="1" x14ac:dyDescent="0.25">
      <c r="A254" s="172" t="s">
        <v>432</v>
      </c>
      <c r="D254" s="233"/>
      <c r="E254" s="233"/>
      <c r="F254" s="233"/>
      <c r="G254" s="233"/>
      <c r="H254" s="169"/>
      <c r="K254" s="234"/>
      <c r="L254" s="234"/>
      <c r="M254" s="234"/>
      <c r="N254" s="234"/>
    </row>
    <row r="255" spans="1:14" outlineLevel="1" x14ac:dyDescent="0.25">
      <c r="A255" s="172" t="s">
        <v>433</v>
      </c>
      <c r="D255" s="233"/>
      <c r="E255" s="233"/>
      <c r="F255" s="233"/>
      <c r="G255" s="233"/>
      <c r="H255" s="169"/>
      <c r="K255" s="234"/>
      <c r="L255" s="234"/>
      <c r="M255" s="234"/>
      <c r="N255" s="234"/>
    </row>
    <row r="256" spans="1:14" outlineLevel="1" x14ac:dyDescent="0.25">
      <c r="A256" s="172" t="s">
        <v>434</v>
      </c>
      <c r="D256" s="233"/>
      <c r="E256" s="233"/>
      <c r="F256" s="233"/>
      <c r="G256" s="233"/>
      <c r="H256" s="169"/>
      <c r="K256" s="234"/>
      <c r="L256" s="234"/>
      <c r="M256" s="234"/>
      <c r="N256" s="234"/>
    </row>
    <row r="257" spans="1:14" outlineLevel="1" x14ac:dyDescent="0.25">
      <c r="A257" s="172" t="s">
        <v>435</v>
      </c>
      <c r="D257" s="233"/>
      <c r="E257" s="233"/>
      <c r="F257" s="233"/>
      <c r="G257" s="233"/>
      <c r="H257" s="169"/>
      <c r="K257" s="234"/>
      <c r="L257" s="234"/>
      <c r="M257" s="234"/>
      <c r="N257" s="234"/>
    </row>
    <row r="258" spans="1:14" outlineLevel="1" x14ac:dyDescent="0.25">
      <c r="A258" s="172" t="s">
        <v>436</v>
      </c>
      <c r="D258" s="233"/>
      <c r="E258" s="233"/>
      <c r="F258" s="233"/>
      <c r="G258" s="233"/>
      <c r="H258" s="169"/>
      <c r="K258" s="234"/>
      <c r="L258" s="234"/>
      <c r="M258" s="234"/>
      <c r="N258" s="234"/>
    </row>
    <row r="259" spans="1:14" outlineLevel="1" x14ac:dyDescent="0.25">
      <c r="A259" s="172" t="s">
        <v>437</v>
      </c>
      <c r="D259" s="233"/>
      <c r="E259" s="233"/>
      <c r="F259" s="233"/>
      <c r="G259" s="233"/>
      <c r="H259" s="169"/>
      <c r="K259" s="234"/>
      <c r="L259" s="234"/>
      <c r="M259" s="234"/>
      <c r="N259" s="234"/>
    </row>
    <row r="260" spans="1:14" outlineLevel="1" x14ac:dyDescent="0.25">
      <c r="A260" s="172" t="s">
        <v>438</v>
      </c>
      <c r="D260" s="233"/>
      <c r="E260" s="233"/>
      <c r="F260" s="233"/>
      <c r="G260" s="233"/>
      <c r="H260" s="169"/>
      <c r="K260" s="234"/>
      <c r="L260" s="234"/>
      <c r="M260" s="234"/>
      <c r="N260" s="234"/>
    </row>
    <row r="261" spans="1:14" outlineLevel="1" x14ac:dyDescent="0.25">
      <c r="A261" s="172" t="s">
        <v>439</v>
      </c>
      <c r="D261" s="233"/>
      <c r="E261" s="233"/>
      <c r="F261" s="233"/>
      <c r="G261" s="233"/>
      <c r="H261" s="169"/>
      <c r="K261" s="234"/>
      <c r="L261" s="234"/>
      <c r="M261" s="234"/>
      <c r="N261" s="234"/>
    </row>
    <row r="262" spans="1:14" outlineLevel="1" x14ac:dyDescent="0.25">
      <c r="A262" s="172" t="s">
        <v>440</v>
      </c>
      <c r="D262" s="233"/>
      <c r="E262" s="233"/>
      <c r="F262" s="233"/>
      <c r="G262" s="233"/>
      <c r="H262" s="169"/>
      <c r="K262" s="234"/>
      <c r="L262" s="234"/>
      <c r="M262" s="234"/>
      <c r="N262" s="234"/>
    </row>
    <row r="263" spans="1:14" outlineLevel="1" x14ac:dyDescent="0.25">
      <c r="A263" s="172" t="s">
        <v>441</v>
      </c>
      <c r="D263" s="233"/>
      <c r="E263" s="233"/>
      <c r="F263" s="233"/>
      <c r="G263" s="233"/>
      <c r="H263" s="169"/>
      <c r="K263" s="234"/>
      <c r="L263" s="234"/>
      <c r="M263" s="234"/>
      <c r="N263" s="234"/>
    </row>
    <row r="264" spans="1:14" outlineLevel="1" x14ac:dyDescent="0.25">
      <c r="A264" s="172" t="s">
        <v>442</v>
      </c>
      <c r="D264" s="233"/>
      <c r="E264" s="233"/>
      <c r="F264" s="233"/>
      <c r="G264" s="233"/>
      <c r="H264" s="169"/>
      <c r="K264" s="234"/>
      <c r="L264" s="234"/>
      <c r="M264" s="234"/>
      <c r="N264" s="234"/>
    </row>
    <row r="265" spans="1:14" outlineLevel="1" x14ac:dyDescent="0.25">
      <c r="A265" s="172" t="s">
        <v>443</v>
      </c>
      <c r="D265" s="233"/>
      <c r="E265" s="233"/>
      <c r="F265" s="233"/>
      <c r="G265" s="233"/>
      <c r="H265" s="169"/>
      <c r="K265" s="234"/>
      <c r="L265" s="234"/>
      <c r="M265" s="234"/>
      <c r="N265" s="234"/>
    </row>
    <row r="266" spans="1:14" outlineLevel="1" x14ac:dyDescent="0.25">
      <c r="A266" s="172" t="s">
        <v>444</v>
      </c>
      <c r="D266" s="233"/>
      <c r="E266" s="233"/>
      <c r="F266" s="233"/>
      <c r="G266" s="233"/>
      <c r="H266" s="169"/>
      <c r="K266" s="234"/>
      <c r="L266" s="234"/>
      <c r="M266" s="234"/>
      <c r="N266" s="234"/>
    </row>
    <row r="267" spans="1:14" outlineLevel="1" x14ac:dyDescent="0.25">
      <c r="A267" s="172" t="s">
        <v>445</v>
      </c>
      <c r="D267" s="233"/>
      <c r="E267" s="233"/>
      <c r="F267" s="233"/>
      <c r="G267" s="233"/>
      <c r="H267" s="169"/>
      <c r="K267" s="234"/>
      <c r="L267" s="234"/>
      <c r="M267" s="234"/>
      <c r="N267" s="234"/>
    </row>
    <row r="268" spans="1:14" outlineLevel="1" x14ac:dyDescent="0.25">
      <c r="A268" s="172" t="s">
        <v>446</v>
      </c>
      <c r="D268" s="233"/>
      <c r="E268" s="233"/>
      <c r="F268" s="233"/>
      <c r="G268" s="233"/>
      <c r="H268" s="169"/>
      <c r="K268" s="234"/>
      <c r="L268" s="234"/>
      <c r="M268" s="234"/>
      <c r="N268" s="234"/>
    </row>
    <row r="269" spans="1:14" outlineLevel="1" x14ac:dyDescent="0.25">
      <c r="A269" s="172" t="s">
        <v>447</v>
      </c>
      <c r="D269" s="233"/>
      <c r="E269" s="233"/>
      <c r="F269" s="233"/>
      <c r="G269" s="233"/>
      <c r="H269" s="169"/>
      <c r="K269" s="234"/>
      <c r="L269" s="234"/>
      <c r="M269" s="234"/>
      <c r="N269" s="234"/>
    </row>
    <row r="270" spans="1:14" outlineLevel="1" x14ac:dyDescent="0.25">
      <c r="A270" s="172" t="s">
        <v>448</v>
      </c>
      <c r="D270" s="233"/>
      <c r="E270" s="233"/>
      <c r="F270" s="233"/>
      <c r="G270" s="233"/>
      <c r="H270" s="169"/>
      <c r="K270" s="234"/>
      <c r="L270" s="234"/>
      <c r="M270" s="234"/>
      <c r="N270" s="234"/>
    </row>
    <row r="271" spans="1:14" outlineLevel="1" x14ac:dyDescent="0.25">
      <c r="A271" s="172" t="s">
        <v>449</v>
      </c>
      <c r="D271" s="233"/>
      <c r="E271" s="233"/>
      <c r="F271" s="233"/>
      <c r="G271" s="233"/>
      <c r="H271" s="169"/>
      <c r="K271" s="234"/>
      <c r="L271" s="234"/>
      <c r="M271" s="234"/>
      <c r="N271" s="234"/>
    </row>
    <row r="272" spans="1:14" outlineLevel="1" x14ac:dyDescent="0.25">
      <c r="A272" s="172" t="s">
        <v>450</v>
      </c>
      <c r="D272" s="233"/>
      <c r="E272" s="233"/>
      <c r="F272" s="233"/>
      <c r="G272" s="233"/>
      <c r="H272" s="169"/>
      <c r="K272" s="234"/>
      <c r="L272" s="234"/>
      <c r="M272" s="234"/>
      <c r="N272" s="234"/>
    </row>
    <row r="273" spans="1:14" outlineLevel="1" x14ac:dyDescent="0.25">
      <c r="A273" s="172" t="s">
        <v>451</v>
      </c>
      <c r="D273" s="233"/>
      <c r="E273" s="233"/>
      <c r="F273" s="233"/>
      <c r="G273" s="233"/>
      <c r="H273" s="169"/>
      <c r="K273" s="234"/>
      <c r="L273" s="234"/>
      <c r="M273" s="234"/>
      <c r="N273" s="234"/>
    </row>
    <row r="274" spans="1:14" outlineLevel="1" x14ac:dyDescent="0.25">
      <c r="A274" s="172" t="s">
        <v>452</v>
      </c>
      <c r="D274" s="233"/>
      <c r="E274" s="233"/>
      <c r="F274" s="233"/>
      <c r="G274" s="233"/>
      <c r="H274" s="169"/>
      <c r="K274" s="234"/>
      <c r="L274" s="234"/>
      <c r="M274" s="234"/>
      <c r="N274" s="234"/>
    </row>
    <row r="275" spans="1:14" outlineLevel="1" x14ac:dyDescent="0.25">
      <c r="A275" s="172" t="s">
        <v>453</v>
      </c>
      <c r="D275" s="233"/>
      <c r="E275" s="233"/>
      <c r="F275" s="233"/>
      <c r="G275" s="233"/>
      <c r="H275" s="169"/>
      <c r="K275" s="234"/>
      <c r="L275" s="234"/>
      <c r="M275" s="234"/>
      <c r="N275" s="234"/>
    </row>
    <row r="276" spans="1:14" outlineLevel="1" x14ac:dyDescent="0.25">
      <c r="A276" s="172" t="s">
        <v>454</v>
      </c>
      <c r="D276" s="233"/>
      <c r="E276" s="233"/>
      <c r="F276" s="233"/>
      <c r="G276" s="233"/>
      <c r="H276" s="169"/>
      <c r="K276" s="234"/>
      <c r="L276" s="234"/>
      <c r="M276" s="234"/>
      <c r="N276" s="234"/>
    </row>
    <row r="277" spans="1:14" outlineLevel="1" x14ac:dyDescent="0.25">
      <c r="A277" s="172" t="s">
        <v>455</v>
      </c>
      <c r="D277" s="233"/>
      <c r="E277" s="233"/>
      <c r="F277" s="233"/>
      <c r="G277" s="233"/>
      <c r="H277" s="169"/>
      <c r="K277" s="234"/>
      <c r="L277" s="234"/>
      <c r="M277" s="234"/>
      <c r="N277" s="234"/>
    </row>
    <row r="278" spans="1:14" outlineLevel="1" x14ac:dyDescent="0.25">
      <c r="A278" s="172" t="s">
        <v>456</v>
      </c>
      <c r="D278" s="233"/>
      <c r="E278" s="233"/>
      <c r="F278" s="233"/>
      <c r="G278" s="233"/>
      <c r="H278" s="169"/>
      <c r="K278" s="234"/>
      <c r="L278" s="234"/>
      <c r="M278" s="234"/>
      <c r="N278" s="234"/>
    </row>
    <row r="279" spans="1:14" outlineLevel="1" x14ac:dyDescent="0.25">
      <c r="A279" s="172" t="s">
        <v>457</v>
      </c>
      <c r="D279" s="233"/>
      <c r="E279" s="233"/>
      <c r="F279" s="233"/>
      <c r="G279" s="233"/>
      <c r="H279" s="169"/>
      <c r="K279" s="234"/>
      <c r="L279" s="234"/>
      <c r="M279" s="234"/>
      <c r="N279" s="234"/>
    </row>
    <row r="280" spans="1:14" outlineLevel="1" x14ac:dyDescent="0.25">
      <c r="A280" s="172" t="s">
        <v>458</v>
      </c>
      <c r="D280" s="233"/>
      <c r="E280" s="233"/>
      <c r="F280" s="233"/>
      <c r="G280" s="233"/>
      <c r="H280" s="169"/>
      <c r="K280" s="234"/>
      <c r="L280" s="234"/>
      <c r="M280" s="234"/>
      <c r="N280" s="234"/>
    </row>
    <row r="281" spans="1:14" outlineLevel="1" x14ac:dyDescent="0.25">
      <c r="A281" s="172" t="s">
        <v>459</v>
      </c>
      <c r="D281" s="233"/>
      <c r="E281" s="233"/>
      <c r="F281" s="233"/>
      <c r="G281" s="233"/>
      <c r="H281" s="169"/>
      <c r="K281" s="234"/>
      <c r="L281" s="234"/>
      <c r="M281" s="234"/>
      <c r="N281" s="234"/>
    </row>
    <row r="282" spans="1:14" outlineLevel="1" x14ac:dyDescent="0.25">
      <c r="A282" s="172" t="s">
        <v>460</v>
      </c>
      <c r="D282" s="233"/>
      <c r="E282" s="233"/>
      <c r="F282" s="233"/>
      <c r="G282" s="233"/>
      <c r="H282" s="169"/>
      <c r="K282" s="234"/>
      <c r="L282" s="234"/>
      <c r="M282" s="234"/>
      <c r="N282" s="234"/>
    </row>
    <row r="283" spans="1:14" outlineLevel="1" x14ac:dyDescent="0.25">
      <c r="A283" s="172" t="s">
        <v>461</v>
      </c>
      <c r="D283" s="233"/>
      <c r="E283" s="233"/>
      <c r="F283" s="233"/>
      <c r="G283" s="233"/>
      <c r="H283" s="169"/>
      <c r="K283" s="234"/>
      <c r="L283" s="234"/>
      <c r="M283" s="234"/>
      <c r="N283" s="234"/>
    </row>
    <row r="284" spans="1:14" outlineLevel="1" x14ac:dyDescent="0.25">
      <c r="A284" s="172" t="s">
        <v>462</v>
      </c>
      <c r="D284" s="233"/>
      <c r="E284" s="233"/>
      <c r="F284" s="233"/>
      <c r="G284" s="233"/>
      <c r="H284" s="169"/>
      <c r="K284" s="234"/>
      <c r="L284" s="234"/>
      <c r="M284" s="234"/>
      <c r="N284" s="234"/>
    </row>
    <row r="285" spans="1:14" ht="37.5" x14ac:dyDescent="0.25">
      <c r="A285" s="183"/>
      <c r="B285" s="183" t="s">
        <v>463</v>
      </c>
      <c r="C285" s="183" t="s">
        <v>464</v>
      </c>
      <c r="D285" s="183" t="s">
        <v>464</v>
      </c>
      <c r="E285" s="183"/>
      <c r="F285" s="184"/>
      <c r="G285" s="185"/>
      <c r="H285" s="169"/>
      <c r="I285" s="176"/>
      <c r="J285" s="176"/>
      <c r="K285" s="176"/>
      <c r="L285" s="176"/>
      <c r="M285" s="178"/>
    </row>
    <row r="286" spans="1:14" ht="18.75" x14ac:dyDescent="0.25">
      <c r="A286" s="235" t="s">
        <v>465</v>
      </c>
      <c r="B286" s="236"/>
      <c r="C286" s="236"/>
      <c r="D286" s="236"/>
      <c r="E286" s="236"/>
      <c r="F286" s="237"/>
      <c r="G286" s="236"/>
      <c r="H286" s="169"/>
      <c r="I286" s="176"/>
      <c r="J286" s="176"/>
      <c r="K286" s="176"/>
      <c r="L286" s="176"/>
      <c r="M286" s="178"/>
    </row>
    <row r="287" spans="1:14" ht="18.75" x14ac:dyDescent="0.25">
      <c r="A287" s="235" t="s">
        <v>466</v>
      </c>
      <c r="B287" s="236"/>
      <c r="C287" s="236"/>
      <c r="D287" s="236"/>
      <c r="E287" s="236"/>
      <c r="F287" s="237"/>
      <c r="G287" s="236"/>
      <c r="H287" s="169"/>
      <c r="I287" s="176"/>
      <c r="J287" s="176"/>
      <c r="K287" s="176"/>
      <c r="L287" s="176"/>
      <c r="M287" s="178"/>
    </row>
    <row r="288" spans="1:14" x14ac:dyDescent="0.25">
      <c r="A288" s="172" t="s">
        <v>467</v>
      </c>
      <c r="B288" s="187" t="s">
        <v>468</v>
      </c>
      <c r="C288" s="238">
        <f>ROW(B38)</f>
        <v>38</v>
      </c>
      <c r="D288" s="201"/>
      <c r="E288" s="201"/>
      <c r="F288" s="201"/>
      <c r="G288" s="201"/>
      <c r="H288" s="169"/>
      <c r="I288" s="187"/>
      <c r="J288" s="238"/>
      <c r="L288" s="201"/>
      <c r="M288" s="201"/>
      <c r="N288" s="201"/>
    </row>
    <row r="289" spans="1:14" x14ac:dyDescent="0.25">
      <c r="A289" s="172" t="s">
        <v>469</v>
      </c>
      <c r="B289" s="187" t="s">
        <v>470</v>
      </c>
      <c r="C289" s="238">
        <f>ROW(B39)</f>
        <v>39</v>
      </c>
      <c r="E289" s="201"/>
      <c r="F289" s="201"/>
      <c r="H289" s="169"/>
      <c r="I289" s="187"/>
      <c r="J289" s="238"/>
      <c r="L289" s="201"/>
      <c r="M289" s="201"/>
    </row>
    <row r="290" spans="1:14" x14ac:dyDescent="0.25">
      <c r="A290" s="172" t="s">
        <v>471</v>
      </c>
      <c r="B290" s="187" t="s">
        <v>472</v>
      </c>
      <c r="C290" s="238" t="str">
        <f ca="1">IF(ISREF(INDIRECT("'B1. HTT Mortgage Assets'!A1")),ROW('[2]B1. HTT Mortgage Assets'!B43)&amp;" for Mortgage Assets","")</f>
        <v>43 for Mortgage Assets</v>
      </c>
      <c r="D290" s="238" t="str">
        <f ca="1">IF(ISREF(INDIRECT("'B2. HTT Public Sector Assets'!A1")),ROW('B2. HTT Public Sector Assets'!B48)&amp; " for Public Sector Assets","")</f>
        <v>48 for Public Sector Assets</v>
      </c>
      <c r="E290" s="239"/>
      <c r="F290" s="201"/>
      <c r="G290" s="239"/>
      <c r="H290" s="169"/>
      <c r="I290" s="187"/>
      <c r="J290" s="238"/>
      <c r="K290" s="238"/>
      <c r="L290" s="239"/>
      <c r="M290" s="201"/>
      <c r="N290" s="239"/>
    </row>
    <row r="291" spans="1:14" x14ac:dyDescent="0.25">
      <c r="A291" s="172" t="s">
        <v>473</v>
      </c>
      <c r="B291" s="187" t="s">
        <v>474</v>
      </c>
      <c r="C291" s="238">
        <f>ROW(B52)</f>
        <v>52</v>
      </c>
      <c r="H291" s="169"/>
      <c r="I291" s="187"/>
      <c r="J291" s="238"/>
    </row>
    <row r="292" spans="1:14" x14ac:dyDescent="0.25">
      <c r="A292" s="172" t="s">
        <v>475</v>
      </c>
      <c r="B292" s="187" t="s">
        <v>476</v>
      </c>
      <c r="C292" s="240" t="str">
        <f ca="1">IF(ISREF(INDIRECT("'B1. HTT Mortgage Assets'!A1")),ROW('[2]B1. HTT Mortgage Assets'!B186)&amp;" for Residential Mortgage Assets","")</f>
        <v>186 for Residential Mortgage Assets</v>
      </c>
      <c r="D292" s="238" t="str">
        <f ca="1">IF(ISREF(INDIRECT("'B1. HTT Mortgage Assets'!A1")),ROW('[2]B1. HTT Mortgage Assets'!B287 )&amp; " for Commercial Mortgage Assets","")</f>
        <v>287 for Commercial Mortgage Assets</v>
      </c>
      <c r="E292" s="239"/>
      <c r="F292" s="238" t="str">
        <f ca="1">IF(ISREF(INDIRECT("'B2. HTT Public Sector Assets'!A1")),ROW('B2. HTT Public Sector Assets'!B18)&amp; " for Public Sector Assets","")</f>
        <v>18 for Public Sector Assets</v>
      </c>
      <c r="G292" s="239"/>
      <c r="H292" s="169"/>
      <c r="I292" s="187"/>
      <c r="J292" s="234"/>
      <c r="K292" s="238"/>
      <c r="L292" s="239"/>
      <c r="N292" s="239"/>
    </row>
    <row r="293" spans="1:14" x14ac:dyDescent="0.25">
      <c r="A293" s="172" t="s">
        <v>477</v>
      </c>
      <c r="B293" s="187" t="s">
        <v>478</v>
      </c>
      <c r="C293" s="238" t="str">
        <f ca="1">IF(ISREF(INDIRECT("'B1. HTT Mortgage Assets'!A1")),ROW('[2]B1. HTT Mortgage Assets'!B149)&amp;" for Mortgage Assets","")</f>
        <v>149 for Mortgage Assets</v>
      </c>
      <c r="D293" s="238" t="str">
        <f ca="1">IF(ISREF(INDIRECT("'B2. HTT Public Sector Assets'!A1")),ROW('B2. HTT Public Sector Assets'!B129)&amp;" for Public Sector Assets","")</f>
        <v>129 for Public Sector Assets</v>
      </c>
      <c r="H293" s="169"/>
      <c r="I293" s="187"/>
      <c r="M293" s="239"/>
    </row>
    <row r="294" spans="1:14" x14ac:dyDescent="0.25">
      <c r="A294" s="172" t="s">
        <v>479</v>
      </c>
      <c r="B294" s="187" t="s">
        <v>480</v>
      </c>
      <c r="C294" s="238">
        <f>ROW(B111)</f>
        <v>111</v>
      </c>
      <c r="F294" s="239"/>
      <c r="H294" s="169"/>
      <c r="I294" s="187"/>
      <c r="J294" s="238"/>
      <c r="M294" s="239"/>
    </row>
    <row r="295" spans="1:14" x14ac:dyDescent="0.25">
      <c r="A295" s="172" t="s">
        <v>481</v>
      </c>
      <c r="B295" s="187" t="s">
        <v>482</v>
      </c>
      <c r="C295" s="238">
        <f>ROW(B163)</f>
        <v>163</v>
      </c>
      <c r="E295" s="239"/>
      <c r="F295" s="239"/>
      <c r="H295" s="169"/>
      <c r="I295" s="187"/>
      <c r="J295" s="238"/>
      <c r="L295" s="239"/>
      <c r="M295" s="239"/>
    </row>
    <row r="296" spans="1:14" x14ac:dyDescent="0.25">
      <c r="A296" s="172" t="s">
        <v>483</v>
      </c>
      <c r="B296" s="187" t="s">
        <v>484</v>
      </c>
      <c r="C296" s="238">
        <f>ROW(B137)</f>
        <v>137</v>
      </c>
      <c r="E296" s="239"/>
      <c r="F296" s="239"/>
      <c r="H296" s="169"/>
      <c r="I296" s="187"/>
      <c r="J296" s="238"/>
      <c r="L296" s="239"/>
      <c r="M296" s="239"/>
    </row>
    <row r="297" spans="1:14" ht="30" x14ac:dyDescent="0.25">
      <c r="A297" s="172" t="s">
        <v>485</v>
      </c>
      <c r="B297" s="172" t="s">
        <v>486</v>
      </c>
      <c r="C297" s="238" t="str">
        <f>ROW('[2]C. HTT Harmonised Glossary'!B17)&amp;" for Harmonised Glossary"</f>
        <v>17 for Harmonised Glossary</v>
      </c>
      <c r="E297" s="239"/>
      <c r="H297" s="169"/>
      <c r="J297" s="238"/>
      <c r="L297" s="239"/>
    </row>
    <row r="298" spans="1:14" x14ac:dyDescent="0.25">
      <c r="A298" s="172" t="s">
        <v>487</v>
      </c>
      <c r="B298" s="187" t="s">
        <v>488</v>
      </c>
      <c r="C298" s="238">
        <f>ROW(B65)</f>
        <v>65</v>
      </c>
      <c r="E298" s="239"/>
      <c r="H298" s="169"/>
      <c r="I298" s="187"/>
      <c r="J298" s="238"/>
      <c r="L298" s="239"/>
    </row>
    <row r="299" spans="1:14" x14ac:dyDescent="0.25">
      <c r="A299" s="172" t="s">
        <v>489</v>
      </c>
      <c r="B299" s="187" t="s">
        <v>490</v>
      </c>
      <c r="C299" s="238">
        <f>ROW(B88)</f>
        <v>88</v>
      </c>
      <c r="E299" s="239"/>
      <c r="H299" s="169"/>
      <c r="I299" s="187"/>
      <c r="J299" s="238"/>
      <c r="L299" s="239"/>
    </row>
    <row r="300" spans="1:14" x14ac:dyDescent="0.25">
      <c r="A300" s="172" t="s">
        <v>491</v>
      </c>
      <c r="B300" s="187" t="s">
        <v>492</v>
      </c>
      <c r="C300" s="238" t="str">
        <f ca="1">IF(ISREF(INDIRECT("'B1. HTT Mortgage Assets'!A1")),ROW('[2]B1. HTT Mortgage Assets'!B179)&amp; " for Mortgage Assets","")</f>
        <v>179 for Mortgage Assets</v>
      </c>
      <c r="D300" s="238" t="str">
        <f ca="1">IF(ISREF(INDIRECT("'B2. HTT Public Sector Assets'!A1")),ROW('B2. HTT Public Sector Assets'!B166)&amp; " for Public Sector Assets","")</f>
        <v>166 for Public Sector Assets</v>
      </c>
      <c r="E300" s="239"/>
      <c r="H300" s="169"/>
      <c r="I300" s="187"/>
      <c r="J300" s="238"/>
      <c r="K300" s="238"/>
      <c r="L300" s="239"/>
    </row>
    <row r="301" spans="1:14" outlineLevel="1" x14ac:dyDescent="0.25">
      <c r="A301" s="172" t="s">
        <v>493</v>
      </c>
      <c r="B301" s="187"/>
      <c r="C301" s="238"/>
      <c r="D301" s="238"/>
      <c r="E301" s="239"/>
      <c r="H301" s="169"/>
      <c r="I301" s="187"/>
      <c r="J301" s="238"/>
      <c r="K301" s="238"/>
      <c r="L301" s="239"/>
    </row>
    <row r="302" spans="1:14" outlineLevel="1" x14ac:dyDescent="0.25">
      <c r="A302" s="172" t="s">
        <v>494</v>
      </c>
      <c r="B302" s="187"/>
      <c r="C302" s="238"/>
      <c r="D302" s="238"/>
      <c r="E302" s="239"/>
      <c r="H302" s="169"/>
      <c r="I302" s="187"/>
      <c r="J302" s="238"/>
      <c r="K302" s="238"/>
      <c r="L302" s="239"/>
    </row>
    <row r="303" spans="1:14" outlineLevel="1" x14ac:dyDescent="0.25">
      <c r="A303" s="172" t="s">
        <v>495</v>
      </c>
      <c r="B303" s="187"/>
      <c r="C303" s="238"/>
      <c r="D303" s="238"/>
      <c r="E303" s="239"/>
      <c r="H303" s="169"/>
      <c r="I303" s="187"/>
      <c r="J303" s="238"/>
      <c r="K303" s="238"/>
      <c r="L303" s="239"/>
    </row>
    <row r="304" spans="1:14" outlineLevel="1" x14ac:dyDescent="0.25">
      <c r="A304" s="172" t="s">
        <v>496</v>
      </c>
      <c r="B304" s="187"/>
      <c r="C304" s="238"/>
      <c r="D304" s="238"/>
      <c r="E304" s="239"/>
      <c r="H304" s="169"/>
      <c r="I304" s="187"/>
      <c r="J304" s="238"/>
      <c r="K304" s="238"/>
      <c r="L304" s="239"/>
    </row>
    <row r="305" spans="1:14" outlineLevel="1" x14ac:dyDescent="0.25">
      <c r="A305" s="172" t="s">
        <v>497</v>
      </c>
      <c r="B305" s="187"/>
      <c r="C305" s="238"/>
      <c r="D305" s="238"/>
      <c r="E305" s="239"/>
      <c r="H305" s="169"/>
      <c r="I305" s="187"/>
      <c r="J305" s="238"/>
      <c r="K305" s="238"/>
      <c r="L305" s="239"/>
      <c r="N305" s="191"/>
    </row>
    <row r="306" spans="1:14" outlineLevel="1" x14ac:dyDescent="0.25">
      <c r="A306" s="172" t="s">
        <v>498</v>
      </c>
      <c r="B306" s="187"/>
      <c r="C306" s="238"/>
      <c r="D306" s="238"/>
      <c r="E306" s="239"/>
      <c r="H306" s="169"/>
      <c r="I306" s="187"/>
      <c r="J306" s="238"/>
      <c r="K306" s="238"/>
      <c r="L306" s="239"/>
      <c r="N306" s="191"/>
    </row>
    <row r="307" spans="1:14" outlineLevel="1" x14ac:dyDescent="0.25">
      <c r="A307" s="172" t="s">
        <v>499</v>
      </c>
      <c r="B307" s="187"/>
      <c r="C307" s="238"/>
      <c r="D307" s="238"/>
      <c r="E307" s="239"/>
      <c r="H307" s="169"/>
      <c r="I307" s="187"/>
      <c r="J307" s="238"/>
      <c r="K307" s="238"/>
      <c r="L307" s="239"/>
      <c r="N307" s="191"/>
    </row>
    <row r="308" spans="1:14" outlineLevel="1" x14ac:dyDescent="0.25">
      <c r="A308" s="172" t="s">
        <v>500</v>
      </c>
      <c r="B308" s="187"/>
      <c r="C308" s="238"/>
      <c r="D308" s="238"/>
      <c r="E308" s="239"/>
      <c r="H308" s="169"/>
      <c r="I308" s="187"/>
      <c r="J308" s="238"/>
      <c r="K308" s="238"/>
      <c r="L308" s="239"/>
      <c r="N308" s="191"/>
    </row>
    <row r="309" spans="1:14" outlineLevel="1" x14ac:dyDescent="0.25">
      <c r="A309" s="172" t="s">
        <v>501</v>
      </c>
      <c r="B309" s="187"/>
      <c r="C309" s="238"/>
      <c r="D309" s="238"/>
      <c r="E309" s="239"/>
      <c r="H309" s="169"/>
      <c r="I309" s="187"/>
      <c r="J309" s="238"/>
      <c r="K309" s="238"/>
      <c r="L309" s="239"/>
      <c r="N309" s="191"/>
    </row>
    <row r="310" spans="1:14" outlineLevel="1" x14ac:dyDescent="0.25">
      <c r="A310" s="172" t="s">
        <v>502</v>
      </c>
      <c r="H310" s="169"/>
      <c r="N310" s="191"/>
    </row>
    <row r="311" spans="1:14" ht="37.5" x14ac:dyDescent="0.25">
      <c r="A311" s="184"/>
      <c r="B311" s="183" t="s">
        <v>107</v>
      </c>
      <c r="C311" s="184"/>
      <c r="D311" s="184"/>
      <c r="E311" s="184"/>
      <c r="F311" s="184"/>
      <c r="G311" s="185"/>
      <c r="H311" s="169"/>
      <c r="I311" s="176"/>
      <c r="J311" s="178"/>
      <c r="K311" s="178"/>
      <c r="L311" s="178"/>
      <c r="M311" s="178"/>
      <c r="N311" s="191"/>
    </row>
    <row r="312" spans="1:14" x14ac:dyDescent="0.25">
      <c r="A312" s="172" t="s">
        <v>503</v>
      </c>
      <c r="B312" s="198" t="s">
        <v>504</v>
      </c>
      <c r="C312" s="172">
        <v>0</v>
      </c>
      <c r="H312" s="169"/>
      <c r="I312" s="198"/>
      <c r="J312" s="238"/>
      <c r="N312" s="191"/>
    </row>
    <row r="313" spans="1:14" outlineLevel="1" x14ac:dyDescent="0.25">
      <c r="A313" s="172" t="s">
        <v>505</v>
      </c>
      <c r="B313" s="198"/>
      <c r="C313" s="238"/>
      <c r="H313" s="169"/>
      <c r="I313" s="198"/>
      <c r="J313" s="238"/>
      <c r="N313" s="191"/>
    </row>
    <row r="314" spans="1:14" outlineLevel="1" x14ac:dyDescent="0.25">
      <c r="A314" s="172" t="s">
        <v>506</v>
      </c>
      <c r="B314" s="198"/>
      <c r="C314" s="238"/>
      <c r="H314" s="169"/>
      <c r="I314" s="198"/>
      <c r="J314" s="238"/>
      <c r="N314" s="191"/>
    </row>
    <row r="315" spans="1:14" outlineLevel="1" x14ac:dyDescent="0.25">
      <c r="A315" s="172" t="s">
        <v>507</v>
      </c>
      <c r="B315" s="198"/>
      <c r="C315" s="238"/>
      <c r="H315" s="169"/>
      <c r="I315" s="198"/>
      <c r="J315" s="238"/>
      <c r="N315" s="191"/>
    </row>
    <row r="316" spans="1:14" outlineLevel="1" x14ac:dyDescent="0.25">
      <c r="A316" s="172" t="s">
        <v>508</v>
      </c>
      <c r="B316" s="198"/>
      <c r="C316" s="238"/>
      <c r="H316" s="169"/>
      <c r="I316" s="198"/>
      <c r="J316" s="238"/>
      <c r="N316" s="191"/>
    </row>
    <row r="317" spans="1:14" outlineLevel="1" x14ac:dyDescent="0.25">
      <c r="A317" s="172" t="s">
        <v>509</v>
      </c>
      <c r="B317" s="198"/>
      <c r="C317" s="238"/>
      <c r="H317" s="169"/>
      <c r="I317" s="198"/>
      <c r="J317" s="238"/>
      <c r="N317" s="191"/>
    </row>
    <row r="318" spans="1:14" outlineLevel="1" x14ac:dyDescent="0.25">
      <c r="A318" s="172" t="s">
        <v>510</v>
      </c>
      <c r="B318" s="198"/>
      <c r="C318" s="238"/>
      <c r="H318" s="169"/>
      <c r="I318" s="198"/>
      <c r="J318" s="238"/>
      <c r="N318" s="191"/>
    </row>
    <row r="319" spans="1:14" ht="18.75" x14ac:dyDescent="0.25">
      <c r="A319" s="184"/>
      <c r="B319" s="183" t="s">
        <v>108</v>
      </c>
      <c r="C319" s="184"/>
      <c r="D319" s="184"/>
      <c r="E319" s="184"/>
      <c r="F319" s="184"/>
      <c r="G319" s="185"/>
      <c r="H319" s="169"/>
      <c r="I319" s="176"/>
      <c r="J319" s="178"/>
      <c r="K319" s="178"/>
      <c r="L319" s="178"/>
      <c r="M319" s="178"/>
      <c r="N319" s="191"/>
    </row>
    <row r="320" spans="1:14" ht="15" customHeight="1" outlineLevel="1" x14ac:dyDescent="0.25">
      <c r="A320" s="193"/>
      <c r="B320" s="194" t="s">
        <v>511</v>
      </c>
      <c r="C320" s="193"/>
      <c r="D320" s="193"/>
      <c r="E320" s="195"/>
      <c r="F320" s="196"/>
      <c r="G320" s="196"/>
      <c r="H320" s="169"/>
      <c r="L320" s="169"/>
      <c r="M320" s="169"/>
      <c r="N320" s="191"/>
    </row>
    <row r="321" spans="1:14" outlineLevel="1" x14ac:dyDescent="0.25">
      <c r="A321" s="172" t="s">
        <v>512</v>
      </c>
      <c r="B321" s="187" t="s">
        <v>513</v>
      </c>
      <c r="C321" s="187"/>
      <c r="H321" s="169"/>
      <c r="I321" s="191"/>
      <c r="J321" s="191"/>
      <c r="K321" s="191"/>
      <c r="L321" s="191"/>
      <c r="M321" s="191"/>
      <c r="N321" s="191"/>
    </row>
    <row r="322" spans="1:14" outlineLevel="1" x14ac:dyDescent="0.25">
      <c r="A322" s="172" t="s">
        <v>514</v>
      </c>
      <c r="B322" s="187" t="s">
        <v>515</v>
      </c>
      <c r="C322" s="187"/>
      <c r="H322" s="169"/>
      <c r="I322" s="191"/>
      <c r="J322" s="191"/>
      <c r="K322" s="191"/>
      <c r="L322" s="191"/>
      <c r="M322" s="191"/>
      <c r="N322" s="191"/>
    </row>
    <row r="323" spans="1:14" outlineLevel="1" x14ac:dyDescent="0.25">
      <c r="A323" s="172" t="s">
        <v>516</v>
      </c>
      <c r="B323" s="187" t="s">
        <v>517</v>
      </c>
      <c r="C323" s="187"/>
      <c r="H323" s="169"/>
      <c r="I323" s="191"/>
      <c r="J323" s="191"/>
      <c r="K323" s="191"/>
      <c r="L323" s="191"/>
      <c r="M323" s="191"/>
      <c r="N323" s="191"/>
    </row>
    <row r="324" spans="1:14" outlineLevel="1" x14ac:dyDescent="0.25">
      <c r="A324" s="172" t="s">
        <v>518</v>
      </c>
      <c r="B324" s="187" t="s">
        <v>519</v>
      </c>
      <c r="H324" s="169"/>
      <c r="I324" s="191"/>
      <c r="J324" s="191"/>
      <c r="K324" s="191"/>
      <c r="L324" s="191"/>
      <c r="M324" s="191"/>
      <c r="N324" s="191"/>
    </row>
    <row r="325" spans="1:14" outlineLevel="1" x14ac:dyDescent="0.25">
      <c r="A325" s="172" t="s">
        <v>520</v>
      </c>
      <c r="B325" s="187" t="s">
        <v>521</v>
      </c>
      <c r="H325" s="169"/>
      <c r="I325" s="191"/>
      <c r="J325" s="191"/>
      <c r="K325" s="191"/>
      <c r="L325" s="191"/>
      <c r="M325" s="191"/>
      <c r="N325" s="191"/>
    </row>
    <row r="326" spans="1:14" outlineLevel="1" x14ac:dyDescent="0.25">
      <c r="A326" s="172" t="s">
        <v>522</v>
      </c>
      <c r="B326" s="187" t="s">
        <v>523</v>
      </c>
      <c r="H326" s="169"/>
      <c r="I326" s="191"/>
      <c r="J326" s="191"/>
      <c r="K326" s="191"/>
      <c r="L326" s="191"/>
      <c r="M326" s="191"/>
      <c r="N326" s="191"/>
    </row>
    <row r="327" spans="1:14" outlineLevel="1" x14ac:dyDescent="0.25">
      <c r="A327" s="172" t="s">
        <v>524</v>
      </c>
      <c r="B327" s="187" t="s">
        <v>525</v>
      </c>
      <c r="H327" s="169"/>
      <c r="I327" s="191"/>
      <c r="J327" s="191"/>
      <c r="K327" s="191"/>
      <c r="L327" s="191"/>
      <c r="M327" s="191"/>
      <c r="N327" s="191"/>
    </row>
    <row r="328" spans="1:14" outlineLevel="1" x14ac:dyDescent="0.25">
      <c r="A328" s="172" t="s">
        <v>526</v>
      </c>
      <c r="B328" s="187" t="s">
        <v>527</v>
      </c>
      <c r="H328" s="169"/>
      <c r="I328" s="191"/>
      <c r="J328" s="191"/>
      <c r="K328" s="191"/>
      <c r="L328" s="191"/>
      <c r="M328" s="191"/>
      <c r="N328" s="191"/>
    </row>
    <row r="329" spans="1:14" outlineLevel="1" x14ac:dyDescent="0.25">
      <c r="A329" s="172" t="s">
        <v>528</v>
      </c>
      <c r="B329" s="187" t="s">
        <v>529</v>
      </c>
      <c r="H329" s="169"/>
      <c r="I329" s="191"/>
      <c r="J329" s="191"/>
      <c r="K329" s="191"/>
      <c r="L329" s="191"/>
      <c r="M329" s="191"/>
      <c r="N329" s="191"/>
    </row>
    <row r="330" spans="1:14" outlineLevel="1" x14ac:dyDescent="0.25">
      <c r="A330" s="172" t="s">
        <v>530</v>
      </c>
      <c r="B330" s="209" t="s">
        <v>531</v>
      </c>
      <c r="H330" s="169"/>
      <c r="I330" s="191"/>
      <c r="J330" s="191"/>
      <c r="K330" s="191"/>
      <c r="L330" s="191"/>
      <c r="M330" s="191"/>
      <c r="N330" s="191"/>
    </row>
    <row r="331" spans="1:14" outlineLevel="1" x14ac:dyDescent="0.25">
      <c r="A331" s="172" t="s">
        <v>532</v>
      </c>
      <c r="B331" s="209" t="s">
        <v>531</v>
      </c>
      <c r="H331" s="169"/>
      <c r="I331" s="191"/>
      <c r="J331" s="191"/>
      <c r="K331" s="191"/>
      <c r="L331" s="191"/>
      <c r="M331" s="191"/>
      <c r="N331" s="191"/>
    </row>
    <row r="332" spans="1:14" outlineLevel="1" x14ac:dyDescent="0.25">
      <c r="A332" s="172" t="s">
        <v>533</v>
      </c>
      <c r="B332" s="209" t="s">
        <v>531</v>
      </c>
      <c r="H332" s="169"/>
      <c r="I332" s="191"/>
      <c r="J332" s="191"/>
      <c r="K332" s="191"/>
      <c r="L332" s="191"/>
      <c r="M332" s="191"/>
      <c r="N332" s="191"/>
    </row>
    <row r="333" spans="1:14" outlineLevel="1" x14ac:dyDescent="0.25">
      <c r="A333" s="172" t="s">
        <v>534</v>
      </c>
      <c r="B333" s="209" t="s">
        <v>531</v>
      </c>
      <c r="H333" s="169"/>
      <c r="I333" s="191"/>
      <c r="J333" s="191"/>
      <c r="K333" s="191"/>
      <c r="L333" s="191"/>
      <c r="M333" s="191"/>
      <c r="N333" s="191"/>
    </row>
    <row r="334" spans="1:14" outlineLevel="1" x14ac:dyDescent="0.25">
      <c r="A334" s="172" t="s">
        <v>535</v>
      </c>
      <c r="B334" s="209" t="s">
        <v>531</v>
      </c>
      <c r="H334" s="169"/>
      <c r="I334" s="191"/>
      <c r="J334" s="191"/>
      <c r="K334" s="191"/>
      <c r="L334" s="191"/>
      <c r="M334" s="191"/>
      <c r="N334" s="191"/>
    </row>
    <row r="335" spans="1:14" outlineLevel="1" x14ac:dyDescent="0.25">
      <c r="A335" s="172" t="s">
        <v>536</v>
      </c>
      <c r="B335" s="209" t="s">
        <v>531</v>
      </c>
      <c r="H335" s="169"/>
      <c r="I335" s="191"/>
      <c r="J335" s="191"/>
      <c r="K335" s="191"/>
      <c r="L335" s="191"/>
      <c r="M335" s="191"/>
      <c r="N335" s="191"/>
    </row>
    <row r="336" spans="1:14" outlineLevel="1" x14ac:dyDescent="0.25">
      <c r="A336" s="172" t="s">
        <v>537</v>
      </c>
      <c r="B336" s="209" t="s">
        <v>531</v>
      </c>
      <c r="H336" s="169"/>
      <c r="I336" s="191"/>
      <c r="J336" s="191"/>
      <c r="K336" s="191"/>
      <c r="L336" s="191"/>
      <c r="M336" s="191"/>
      <c r="N336" s="191"/>
    </row>
    <row r="337" spans="1:14" outlineLevel="1" x14ac:dyDescent="0.25">
      <c r="A337" s="172" t="s">
        <v>538</v>
      </c>
      <c r="B337" s="209" t="s">
        <v>531</v>
      </c>
      <c r="H337" s="169"/>
      <c r="I337" s="191"/>
      <c r="J337" s="191"/>
      <c r="K337" s="191"/>
      <c r="L337" s="191"/>
      <c r="M337" s="191"/>
      <c r="N337" s="191"/>
    </row>
    <row r="338" spans="1:14" outlineLevel="1" x14ac:dyDescent="0.25">
      <c r="A338" s="172" t="s">
        <v>539</v>
      </c>
      <c r="B338" s="209" t="s">
        <v>531</v>
      </c>
      <c r="H338" s="169"/>
      <c r="I338" s="191"/>
      <c r="J338" s="191"/>
      <c r="K338" s="191"/>
      <c r="L338" s="191"/>
      <c r="M338" s="191"/>
      <c r="N338" s="191"/>
    </row>
    <row r="339" spans="1:14" outlineLevel="1" x14ac:dyDescent="0.25">
      <c r="A339" s="172" t="s">
        <v>540</v>
      </c>
      <c r="B339" s="209" t="s">
        <v>531</v>
      </c>
      <c r="H339" s="169"/>
      <c r="I339" s="191"/>
      <c r="J339" s="191"/>
      <c r="K339" s="191"/>
      <c r="L339" s="191"/>
      <c r="M339" s="191"/>
      <c r="N339" s="191"/>
    </row>
    <row r="340" spans="1:14" outlineLevel="1" x14ac:dyDescent="0.25">
      <c r="A340" s="172" t="s">
        <v>541</v>
      </c>
      <c r="B340" s="209" t="s">
        <v>531</v>
      </c>
      <c r="H340" s="169"/>
      <c r="I340" s="191"/>
      <c r="J340" s="191"/>
      <c r="K340" s="191"/>
      <c r="L340" s="191"/>
      <c r="M340" s="191"/>
      <c r="N340" s="191"/>
    </row>
    <row r="341" spans="1:14" outlineLevel="1" x14ac:dyDescent="0.25">
      <c r="A341" s="172" t="s">
        <v>542</v>
      </c>
      <c r="B341" s="209" t="s">
        <v>531</v>
      </c>
      <c r="H341" s="169"/>
      <c r="I341" s="191"/>
      <c r="J341" s="191"/>
      <c r="K341" s="191"/>
      <c r="L341" s="191"/>
      <c r="M341" s="191"/>
      <c r="N341" s="191"/>
    </row>
    <row r="342" spans="1:14" outlineLevel="1" x14ac:dyDescent="0.25">
      <c r="A342" s="172" t="s">
        <v>543</v>
      </c>
      <c r="B342" s="209" t="s">
        <v>531</v>
      </c>
      <c r="H342" s="169"/>
      <c r="I342" s="191"/>
      <c r="J342" s="191"/>
      <c r="K342" s="191"/>
      <c r="L342" s="191"/>
      <c r="M342" s="191"/>
      <c r="N342" s="191"/>
    </row>
    <row r="343" spans="1:14" outlineLevel="1" x14ac:dyDescent="0.25">
      <c r="A343" s="172" t="s">
        <v>544</v>
      </c>
      <c r="B343" s="209" t="s">
        <v>531</v>
      </c>
      <c r="H343" s="169"/>
      <c r="I343" s="191"/>
      <c r="J343" s="191"/>
      <c r="K343" s="191"/>
      <c r="L343" s="191"/>
      <c r="M343" s="191"/>
      <c r="N343" s="191"/>
    </row>
    <row r="344" spans="1:14" outlineLevel="1" x14ac:dyDescent="0.25">
      <c r="A344" s="172" t="s">
        <v>545</v>
      </c>
      <c r="B344" s="209" t="s">
        <v>531</v>
      </c>
      <c r="H344" s="169"/>
      <c r="I344" s="191"/>
      <c r="J344" s="191"/>
      <c r="K344" s="191"/>
      <c r="L344" s="191"/>
      <c r="M344" s="191"/>
      <c r="N344" s="191"/>
    </row>
    <row r="345" spans="1:14" outlineLevel="1" x14ac:dyDescent="0.25">
      <c r="A345" s="172" t="s">
        <v>546</v>
      </c>
      <c r="B345" s="209" t="s">
        <v>531</v>
      </c>
      <c r="H345" s="169"/>
      <c r="I345" s="191"/>
      <c r="J345" s="191"/>
      <c r="K345" s="191"/>
      <c r="L345" s="191"/>
      <c r="M345" s="191"/>
      <c r="N345" s="191"/>
    </row>
    <row r="346" spans="1:14" outlineLevel="1" x14ac:dyDescent="0.25">
      <c r="A346" s="172" t="s">
        <v>547</v>
      </c>
      <c r="B346" s="209" t="s">
        <v>531</v>
      </c>
      <c r="H346" s="169"/>
      <c r="I346" s="191"/>
      <c r="J346" s="191"/>
      <c r="K346" s="191"/>
      <c r="L346" s="191"/>
      <c r="M346" s="191"/>
      <c r="N346" s="191"/>
    </row>
    <row r="347" spans="1:14" outlineLevel="1" x14ac:dyDescent="0.25">
      <c r="A347" s="172" t="s">
        <v>548</v>
      </c>
      <c r="B347" s="209" t="s">
        <v>531</v>
      </c>
      <c r="H347" s="169"/>
      <c r="I347" s="191"/>
      <c r="J347" s="191"/>
      <c r="K347" s="191"/>
      <c r="L347" s="191"/>
      <c r="M347" s="191"/>
      <c r="N347" s="191"/>
    </row>
    <row r="348" spans="1:14" outlineLevel="1" x14ac:dyDescent="0.25">
      <c r="A348" s="172" t="s">
        <v>549</v>
      </c>
      <c r="B348" s="209" t="s">
        <v>531</v>
      </c>
      <c r="H348" s="169"/>
      <c r="I348" s="191"/>
      <c r="J348" s="191"/>
      <c r="K348" s="191"/>
      <c r="L348" s="191"/>
      <c r="M348" s="191"/>
      <c r="N348" s="191"/>
    </row>
    <row r="349" spans="1:14" outlineLevel="1" x14ac:dyDescent="0.25">
      <c r="A349" s="172" t="s">
        <v>550</v>
      </c>
      <c r="B349" s="209" t="s">
        <v>531</v>
      </c>
      <c r="H349" s="169"/>
      <c r="I349" s="191"/>
      <c r="J349" s="191"/>
      <c r="K349" s="191"/>
      <c r="L349" s="191"/>
      <c r="M349" s="191"/>
      <c r="N349" s="191"/>
    </row>
    <row r="350" spans="1:14" outlineLevel="1" x14ac:dyDescent="0.25">
      <c r="A350" s="172" t="s">
        <v>551</v>
      </c>
      <c r="B350" s="209" t="s">
        <v>531</v>
      </c>
      <c r="H350" s="169"/>
      <c r="I350" s="191"/>
      <c r="J350" s="191"/>
      <c r="K350" s="191"/>
      <c r="L350" s="191"/>
      <c r="M350" s="191"/>
      <c r="N350" s="191"/>
    </row>
    <row r="351" spans="1:14" outlineLevel="1" x14ac:dyDescent="0.25">
      <c r="A351" s="172" t="s">
        <v>552</v>
      </c>
      <c r="B351" s="209" t="s">
        <v>531</v>
      </c>
      <c r="H351" s="169"/>
      <c r="I351" s="191"/>
      <c r="J351" s="191"/>
      <c r="K351" s="191"/>
      <c r="L351" s="191"/>
      <c r="M351" s="191"/>
      <c r="N351" s="191"/>
    </row>
    <row r="352" spans="1:14" outlineLevel="1" x14ac:dyDescent="0.25">
      <c r="A352" s="172" t="s">
        <v>553</v>
      </c>
      <c r="B352" s="209" t="s">
        <v>531</v>
      </c>
      <c r="H352" s="169"/>
      <c r="I352" s="191"/>
      <c r="J352" s="191"/>
      <c r="K352" s="191"/>
      <c r="L352" s="191"/>
      <c r="M352" s="191"/>
      <c r="N352" s="191"/>
    </row>
    <row r="353" spans="1:14" outlineLevel="1" x14ac:dyDescent="0.25">
      <c r="A353" s="172" t="s">
        <v>554</v>
      </c>
      <c r="B353" s="209" t="s">
        <v>531</v>
      </c>
      <c r="H353" s="169"/>
      <c r="I353" s="191"/>
      <c r="J353" s="191"/>
      <c r="K353" s="191"/>
      <c r="L353" s="191"/>
      <c r="M353" s="191"/>
      <c r="N353" s="191"/>
    </row>
    <row r="354" spans="1:14" outlineLevel="1" x14ac:dyDescent="0.25">
      <c r="A354" s="172" t="s">
        <v>555</v>
      </c>
      <c r="B354" s="209" t="s">
        <v>531</v>
      </c>
      <c r="H354" s="169"/>
      <c r="I354" s="191"/>
      <c r="J354" s="191"/>
      <c r="K354" s="191"/>
      <c r="L354" s="191"/>
      <c r="M354" s="191"/>
      <c r="N354" s="191"/>
    </row>
    <row r="355" spans="1:14" outlineLevel="1" x14ac:dyDescent="0.25">
      <c r="A355" s="172" t="s">
        <v>556</v>
      </c>
      <c r="B355" s="209" t="s">
        <v>531</v>
      </c>
      <c r="H355" s="169"/>
      <c r="I355" s="191"/>
      <c r="J355" s="191"/>
      <c r="K355" s="191"/>
      <c r="L355" s="191"/>
      <c r="M355" s="191"/>
      <c r="N355" s="191"/>
    </row>
    <row r="356" spans="1:14" outlineLevel="1" x14ac:dyDescent="0.25">
      <c r="A356" s="172" t="s">
        <v>557</v>
      </c>
      <c r="B356" s="209" t="s">
        <v>531</v>
      </c>
      <c r="H356" s="169"/>
      <c r="I356" s="191"/>
      <c r="J356" s="191"/>
      <c r="K356" s="191"/>
      <c r="L356" s="191"/>
      <c r="M356" s="191"/>
      <c r="N356" s="191"/>
    </row>
    <row r="357" spans="1:14" outlineLevel="1" x14ac:dyDescent="0.25">
      <c r="A357" s="172" t="s">
        <v>558</v>
      </c>
      <c r="B357" s="209" t="s">
        <v>531</v>
      </c>
      <c r="H357" s="169"/>
      <c r="I357" s="191"/>
      <c r="J357" s="191"/>
      <c r="K357" s="191"/>
      <c r="L357" s="191"/>
      <c r="M357" s="191"/>
      <c r="N357" s="191"/>
    </row>
    <row r="358" spans="1:14" outlineLevel="1" x14ac:dyDescent="0.25">
      <c r="A358" s="172" t="s">
        <v>559</v>
      </c>
      <c r="B358" s="209" t="s">
        <v>531</v>
      </c>
      <c r="H358" s="169"/>
      <c r="I358" s="191"/>
      <c r="J358" s="191"/>
      <c r="K358" s="191"/>
      <c r="L358" s="191"/>
      <c r="M358" s="191"/>
      <c r="N358" s="191"/>
    </row>
    <row r="359" spans="1:14" outlineLevel="1" x14ac:dyDescent="0.25">
      <c r="A359" s="172" t="s">
        <v>560</v>
      </c>
      <c r="B359" s="209" t="s">
        <v>531</v>
      </c>
      <c r="H359" s="169"/>
      <c r="I359" s="191"/>
      <c r="J359" s="191"/>
      <c r="K359" s="191"/>
      <c r="L359" s="191"/>
      <c r="M359" s="191"/>
      <c r="N359" s="191"/>
    </row>
    <row r="360" spans="1:14" outlineLevel="1" x14ac:dyDescent="0.25">
      <c r="A360" s="172" t="s">
        <v>561</v>
      </c>
      <c r="B360" s="209" t="s">
        <v>531</v>
      </c>
      <c r="H360" s="169"/>
      <c r="I360" s="191"/>
      <c r="J360" s="191"/>
      <c r="K360" s="191"/>
      <c r="L360" s="191"/>
      <c r="M360" s="191"/>
      <c r="N360" s="191"/>
    </row>
    <row r="361" spans="1:14" outlineLevel="1" x14ac:dyDescent="0.25">
      <c r="A361" s="172" t="s">
        <v>562</v>
      </c>
      <c r="B361" s="209" t="s">
        <v>531</v>
      </c>
      <c r="H361" s="169"/>
      <c r="I361" s="191"/>
      <c r="J361" s="191"/>
      <c r="K361" s="191"/>
      <c r="L361" s="191"/>
      <c r="M361" s="191"/>
      <c r="N361" s="191"/>
    </row>
    <row r="362" spans="1:14" outlineLevel="1" x14ac:dyDescent="0.25">
      <c r="A362" s="172" t="s">
        <v>563</v>
      </c>
      <c r="B362" s="209" t="s">
        <v>531</v>
      </c>
      <c r="H362" s="169"/>
      <c r="I362" s="191"/>
      <c r="J362" s="191"/>
      <c r="K362" s="191"/>
      <c r="L362" s="191"/>
      <c r="M362" s="191"/>
      <c r="N362" s="191"/>
    </row>
    <row r="363" spans="1:14" outlineLevel="1" x14ac:dyDescent="0.25">
      <c r="A363" s="172" t="s">
        <v>564</v>
      </c>
      <c r="B363" s="209" t="s">
        <v>531</v>
      </c>
      <c r="H363" s="169"/>
      <c r="I363" s="191"/>
      <c r="J363" s="191"/>
      <c r="K363" s="191"/>
      <c r="L363" s="191"/>
      <c r="M363" s="191"/>
      <c r="N363" s="191"/>
    </row>
    <row r="364" spans="1:14" outlineLevel="1" x14ac:dyDescent="0.25">
      <c r="A364" s="172" t="s">
        <v>565</v>
      </c>
      <c r="B364" s="209" t="s">
        <v>531</v>
      </c>
      <c r="H364" s="169"/>
      <c r="I364" s="191"/>
      <c r="J364" s="191"/>
      <c r="K364" s="191"/>
      <c r="L364" s="191"/>
      <c r="M364" s="191"/>
      <c r="N364" s="191"/>
    </row>
    <row r="365" spans="1:14" outlineLevel="1" x14ac:dyDescent="0.25">
      <c r="A365" s="172" t="s">
        <v>566</v>
      </c>
      <c r="B365" s="209" t="s">
        <v>531</v>
      </c>
      <c r="H365" s="169"/>
      <c r="I365" s="191"/>
      <c r="J365" s="191"/>
      <c r="K365" s="191"/>
      <c r="L365" s="191"/>
      <c r="M365" s="191"/>
      <c r="N365" s="191"/>
    </row>
    <row r="366" spans="1:14" x14ac:dyDescent="0.25">
      <c r="H366" s="169"/>
      <c r="I366" s="191"/>
      <c r="J366" s="191"/>
      <c r="K366" s="191"/>
      <c r="L366" s="191"/>
      <c r="M366" s="191"/>
      <c r="N366" s="191"/>
    </row>
    <row r="367" spans="1:14" x14ac:dyDescent="0.25">
      <c r="H367" s="169"/>
      <c r="I367" s="191"/>
      <c r="J367" s="191"/>
      <c r="K367" s="191"/>
      <c r="L367" s="191"/>
      <c r="M367" s="191"/>
      <c r="N367" s="191"/>
    </row>
    <row r="368" spans="1:14" x14ac:dyDescent="0.25">
      <c r="H368" s="169"/>
      <c r="I368" s="191"/>
      <c r="J368" s="191"/>
      <c r="K368" s="191"/>
      <c r="L368" s="191"/>
      <c r="M368" s="191"/>
      <c r="N368" s="191"/>
    </row>
    <row r="369" spans="1:14" x14ac:dyDescent="0.25">
      <c r="A369" s="191"/>
      <c r="B369" s="191"/>
      <c r="C369" s="191"/>
      <c r="D369" s="191"/>
      <c r="E369" s="191"/>
      <c r="F369" s="191"/>
      <c r="G369" s="191"/>
      <c r="H369" s="169"/>
      <c r="I369" s="191"/>
      <c r="J369" s="191"/>
      <c r="K369" s="191"/>
      <c r="L369" s="191"/>
      <c r="M369" s="191"/>
      <c r="N369" s="191"/>
    </row>
    <row r="370" spans="1:14" x14ac:dyDescent="0.25">
      <c r="A370" s="191"/>
      <c r="B370" s="191"/>
      <c r="C370" s="191"/>
      <c r="D370" s="191"/>
      <c r="E370" s="191"/>
      <c r="F370" s="191"/>
      <c r="G370" s="191"/>
      <c r="H370" s="169"/>
      <c r="I370" s="191"/>
      <c r="J370" s="191"/>
      <c r="K370" s="191"/>
      <c r="L370" s="191"/>
      <c r="M370" s="191"/>
      <c r="N370" s="191"/>
    </row>
    <row r="371" spans="1:14" x14ac:dyDescent="0.25">
      <c r="A371" s="191"/>
      <c r="B371" s="191"/>
      <c r="C371" s="191"/>
      <c r="D371" s="191"/>
      <c r="E371" s="191"/>
      <c r="F371" s="191"/>
      <c r="G371" s="191"/>
      <c r="H371" s="169"/>
      <c r="I371" s="191"/>
      <c r="J371" s="191"/>
      <c r="K371" s="191"/>
      <c r="L371" s="191"/>
      <c r="M371" s="191"/>
      <c r="N371" s="191"/>
    </row>
    <row r="372" spans="1:14" x14ac:dyDescent="0.25">
      <c r="A372" s="191"/>
      <c r="B372" s="191"/>
      <c r="C372" s="191"/>
      <c r="D372" s="191"/>
      <c r="E372" s="191"/>
      <c r="F372" s="191"/>
      <c r="G372" s="191"/>
      <c r="H372" s="169"/>
      <c r="I372" s="191"/>
      <c r="J372" s="191"/>
      <c r="K372" s="191"/>
      <c r="L372" s="191"/>
      <c r="M372" s="191"/>
      <c r="N372" s="191"/>
    </row>
    <row r="373" spans="1:14" x14ac:dyDescent="0.25">
      <c r="A373" s="191"/>
      <c r="B373" s="191"/>
      <c r="C373" s="191"/>
      <c r="D373" s="191"/>
      <c r="E373" s="191"/>
      <c r="F373" s="191"/>
      <c r="G373" s="191"/>
      <c r="H373" s="169"/>
      <c r="I373" s="191"/>
      <c r="J373" s="191"/>
      <c r="K373" s="191"/>
      <c r="L373" s="191"/>
      <c r="M373" s="191"/>
      <c r="N373" s="191"/>
    </row>
    <row r="374" spans="1:14" x14ac:dyDescent="0.25">
      <c r="A374" s="191"/>
      <c r="B374" s="191"/>
      <c r="C374" s="191"/>
      <c r="D374" s="191"/>
      <c r="E374" s="191"/>
      <c r="F374" s="191"/>
      <c r="G374" s="191"/>
      <c r="H374" s="169"/>
      <c r="I374" s="191"/>
      <c r="J374" s="191"/>
      <c r="K374" s="191"/>
      <c r="L374" s="191"/>
      <c r="M374" s="191"/>
      <c r="N374" s="191"/>
    </row>
    <row r="375" spans="1:14" x14ac:dyDescent="0.25">
      <c r="A375" s="191"/>
      <c r="B375" s="191"/>
      <c r="C375" s="191"/>
      <c r="D375" s="191"/>
      <c r="E375" s="191"/>
      <c r="F375" s="191"/>
      <c r="G375" s="191"/>
      <c r="H375" s="169"/>
      <c r="I375" s="191"/>
      <c r="J375" s="191"/>
      <c r="K375" s="191"/>
      <c r="L375" s="191"/>
      <c r="M375" s="191"/>
      <c r="N375" s="191"/>
    </row>
    <row r="376" spans="1:14" x14ac:dyDescent="0.25">
      <c r="A376" s="191"/>
      <c r="B376" s="191"/>
      <c r="C376" s="191"/>
      <c r="D376" s="191"/>
      <c r="E376" s="191"/>
      <c r="F376" s="191"/>
      <c r="G376" s="191"/>
      <c r="H376" s="169"/>
      <c r="I376" s="191"/>
      <c r="J376" s="191"/>
      <c r="K376" s="191"/>
      <c r="L376" s="191"/>
      <c r="M376" s="191"/>
      <c r="N376" s="191"/>
    </row>
    <row r="377" spans="1:14" x14ac:dyDescent="0.25">
      <c r="A377" s="191"/>
      <c r="B377" s="191"/>
      <c r="C377" s="191"/>
      <c r="D377" s="191"/>
      <c r="E377" s="191"/>
      <c r="F377" s="191"/>
      <c r="G377" s="191"/>
      <c r="H377" s="169"/>
      <c r="I377" s="191"/>
      <c r="J377" s="191"/>
      <c r="K377" s="191"/>
      <c r="L377" s="191"/>
      <c r="M377" s="191"/>
      <c r="N377" s="191"/>
    </row>
    <row r="378" spans="1:14" x14ac:dyDescent="0.25">
      <c r="A378" s="191"/>
      <c r="B378" s="191"/>
      <c r="C378" s="191"/>
      <c r="D378" s="191"/>
      <c r="E378" s="191"/>
      <c r="F378" s="191"/>
      <c r="G378" s="191"/>
      <c r="H378" s="169"/>
      <c r="I378" s="191"/>
      <c r="J378" s="191"/>
      <c r="K378" s="191"/>
      <c r="L378" s="191"/>
      <c r="M378" s="191"/>
      <c r="N378" s="191"/>
    </row>
    <row r="379" spans="1:14" x14ac:dyDescent="0.25">
      <c r="A379" s="191"/>
      <c r="B379" s="191"/>
      <c r="C379" s="191"/>
      <c r="D379" s="191"/>
      <c r="E379" s="191"/>
      <c r="F379" s="191"/>
      <c r="G379" s="191"/>
      <c r="H379" s="169"/>
      <c r="I379" s="191"/>
      <c r="J379" s="191"/>
      <c r="K379" s="191"/>
      <c r="L379" s="191"/>
      <c r="M379" s="191"/>
      <c r="N379" s="191"/>
    </row>
    <row r="380" spans="1:14" x14ac:dyDescent="0.25">
      <c r="A380" s="191"/>
      <c r="B380" s="191"/>
      <c r="C380" s="191"/>
      <c r="D380" s="191"/>
      <c r="E380" s="191"/>
      <c r="F380" s="191"/>
      <c r="G380" s="191"/>
      <c r="H380" s="169"/>
      <c r="I380" s="191"/>
      <c r="J380" s="191"/>
      <c r="K380" s="191"/>
      <c r="L380" s="191"/>
      <c r="M380" s="191"/>
      <c r="N380" s="191"/>
    </row>
    <row r="381" spans="1:14" x14ac:dyDescent="0.25">
      <c r="A381" s="191"/>
      <c r="B381" s="191"/>
      <c r="C381" s="191"/>
      <c r="D381" s="191"/>
      <c r="E381" s="191"/>
      <c r="F381" s="191"/>
      <c r="G381" s="191"/>
      <c r="H381" s="169"/>
      <c r="I381" s="191"/>
      <c r="J381" s="191"/>
      <c r="K381" s="191"/>
      <c r="L381" s="191"/>
      <c r="M381" s="191"/>
      <c r="N381" s="191"/>
    </row>
    <row r="382" spans="1:14" x14ac:dyDescent="0.25">
      <c r="A382" s="191"/>
      <c r="B382" s="191"/>
      <c r="C382" s="191"/>
      <c r="D382" s="191"/>
      <c r="E382" s="191"/>
      <c r="F382" s="191"/>
      <c r="G382" s="191"/>
      <c r="H382" s="169"/>
      <c r="I382" s="191"/>
      <c r="J382" s="191"/>
      <c r="K382" s="191"/>
      <c r="L382" s="191"/>
      <c r="M382" s="191"/>
      <c r="N382" s="191"/>
    </row>
    <row r="383" spans="1:14" x14ac:dyDescent="0.25">
      <c r="A383" s="191"/>
      <c r="B383" s="191"/>
      <c r="C383" s="191"/>
      <c r="D383" s="191"/>
      <c r="E383" s="191"/>
      <c r="F383" s="191"/>
      <c r="G383" s="191"/>
      <c r="H383" s="169"/>
      <c r="I383" s="191"/>
      <c r="J383" s="191"/>
      <c r="K383" s="191"/>
      <c r="L383" s="191"/>
      <c r="M383" s="191"/>
      <c r="N383" s="191"/>
    </row>
    <row r="384" spans="1:14" x14ac:dyDescent="0.25">
      <c r="A384" s="191"/>
      <c r="B384" s="191"/>
      <c r="C384" s="191"/>
      <c r="D384" s="191"/>
      <c r="E384" s="191"/>
      <c r="F384" s="191"/>
      <c r="G384" s="191"/>
      <c r="H384" s="169"/>
      <c r="I384" s="191"/>
      <c r="J384" s="191"/>
      <c r="K384" s="191"/>
      <c r="L384" s="191"/>
      <c r="M384" s="191"/>
      <c r="N384" s="191"/>
    </row>
    <row r="385" spans="1:14" x14ac:dyDescent="0.25">
      <c r="A385" s="191"/>
      <c r="B385" s="191"/>
      <c r="C385" s="191"/>
      <c r="D385" s="191"/>
      <c r="E385" s="191"/>
      <c r="F385" s="191"/>
      <c r="G385" s="191"/>
      <c r="H385" s="169"/>
      <c r="I385" s="191"/>
      <c r="J385" s="191"/>
      <c r="K385" s="191"/>
      <c r="L385" s="191"/>
      <c r="M385" s="191"/>
      <c r="N385" s="191"/>
    </row>
    <row r="386" spans="1:14" x14ac:dyDescent="0.25">
      <c r="A386" s="191"/>
      <c r="B386" s="191"/>
      <c r="C386" s="191"/>
      <c r="D386" s="191"/>
      <c r="E386" s="191"/>
      <c r="F386" s="191"/>
      <c r="G386" s="191"/>
      <c r="H386" s="169"/>
      <c r="I386" s="191"/>
      <c r="J386" s="191"/>
      <c r="K386" s="191"/>
      <c r="L386" s="191"/>
      <c r="M386" s="191"/>
      <c r="N386" s="191"/>
    </row>
    <row r="387" spans="1:14" x14ac:dyDescent="0.25">
      <c r="A387" s="191"/>
      <c r="B387" s="191"/>
      <c r="C387" s="191"/>
      <c r="D387" s="191"/>
      <c r="E387" s="191"/>
      <c r="F387" s="191"/>
      <c r="G387" s="191"/>
      <c r="H387" s="169"/>
      <c r="I387" s="191"/>
      <c r="J387" s="191"/>
      <c r="K387" s="191"/>
      <c r="L387" s="191"/>
      <c r="M387" s="191"/>
      <c r="N387" s="191"/>
    </row>
    <row r="388" spans="1:14" x14ac:dyDescent="0.25">
      <c r="A388" s="191"/>
      <c r="B388" s="191"/>
      <c r="C388" s="191"/>
      <c r="D388" s="191"/>
      <c r="E388" s="191"/>
      <c r="F388" s="191"/>
      <c r="G388" s="191"/>
      <c r="H388" s="169"/>
      <c r="I388" s="191"/>
      <c r="J388" s="191"/>
      <c r="K388" s="191"/>
      <c r="L388" s="191"/>
      <c r="M388" s="191"/>
      <c r="N388" s="191"/>
    </row>
    <row r="389" spans="1:14" x14ac:dyDescent="0.25">
      <c r="A389" s="191"/>
      <c r="B389" s="191"/>
      <c r="C389" s="191"/>
      <c r="D389" s="191"/>
      <c r="E389" s="191"/>
      <c r="F389" s="191"/>
      <c r="G389" s="191"/>
      <c r="H389" s="169"/>
      <c r="I389" s="191"/>
      <c r="J389" s="191"/>
      <c r="K389" s="191"/>
      <c r="L389" s="191"/>
      <c r="M389" s="191"/>
      <c r="N389" s="191"/>
    </row>
    <row r="390" spans="1:14" x14ac:dyDescent="0.25">
      <c r="A390" s="191"/>
      <c r="B390" s="191"/>
      <c r="C390" s="191"/>
      <c r="D390" s="191"/>
      <c r="E390" s="191"/>
      <c r="F390" s="191"/>
      <c r="G390" s="191"/>
      <c r="H390" s="169"/>
      <c r="I390" s="191"/>
      <c r="J390" s="191"/>
      <c r="K390" s="191"/>
      <c r="L390" s="191"/>
      <c r="M390" s="191"/>
      <c r="N390" s="191"/>
    </row>
    <row r="391" spans="1:14" x14ac:dyDescent="0.25">
      <c r="A391" s="191"/>
      <c r="B391" s="191"/>
      <c r="C391" s="191"/>
      <c r="D391" s="191"/>
      <c r="E391" s="191"/>
      <c r="F391" s="191"/>
      <c r="G391" s="191"/>
      <c r="H391" s="169"/>
      <c r="I391" s="191"/>
      <c r="J391" s="191"/>
      <c r="K391" s="191"/>
      <c r="L391" s="191"/>
      <c r="M391" s="191"/>
      <c r="N391" s="191"/>
    </row>
    <row r="392" spans="1:14" x14ac:dyDescent="0.25">
      <c r="A392" s="191"/>
      <c r="B392" s="191"/>
      <c r="C392" s="191"/>
      <c r="D392" s="191"/>
      <c r="E392" s="191"/>
      <c r="F392" s="191"/>
      <c r="G392" s="191"/>
      <c r="H392" s="169"/>
      <c r="I392" s="191"/>
      <c r="J392" s="191"/>
      <c r="K392" s="191"/>
      <c r="L392" s="191"/>
      <c r="M392" s="191"/>
      <c r="N392" s="191"/>
    </row>
    <row r="393" spans="1:14" x14ac:dyDescent="0.25">
      <c r="A393" s="191"/>
      <c r="B393" s="191"/>
      <c r="C393" s="191"/>
      <c r="D393" s="191"/>
      <c r="E393" s="191"/>
      <c r="F393" s="191"/>
      <c r="G393" s="191"/>
      <c r="H393" s="169"/>
      <c r="I393" s="191"/>
      <c r="J393" s="191"/>
      <c r="K393" s="191"/>
      <c r="L393" s="191"/>
      <c r="M393" s="191"/>
      <c r="N393" s="191"/>
    </row>
    <row r="394" spans="1:14" x14ac:dyDescent="0.25">
      <c r="A394" s="191"/>
      <c r="B394" s="191"/>
      <c r="C394" s="191"/>
      <c r="D394" s="191"/>
      <c r="E394" s="191"/>
      <c r="F394" s="191"/>
      <c r="G394" s="191"/>
      <c r="H394" s="169"/>
      <c r="I394" s="191"/>
      <c r="J394" s="191"/>
      <c r="K394" s="191"/>
      <c r="L394" s="191"/>
      <c r="M394" s="191"/>
      <c r="N394" s="191"/>
    </row>
    <row r="395" spans="1:14" x14ac:dyDescent="0.25">
      <c r="A395" s="191"/>
      <c r="B395" s="191"/>
      <c r="C395" s="191"/>
      <c r="D395" s="191"/>
      <c r="E395" s="191"/>
      <c r="F395" s="191"/>
      <c r="G395" s="191"/>
      <c r="H395" s="169"/>
      <c r="I395" s="191"/>
      <c r="J395" s="191"/>
      <c r="K395" s="191"/>
      <c r="L395" s="191"/>
      <c r="M395" s="191"/>
      <c r="N395" s="191"/>
    </row>
    <row r="396" spans="1:14" x14ac:dyDescent="0.25">
      <c r="A396" s="191"/>
      <c r="B396" s="191"/>
      <c r="C396" s="191"/>
      <c r="D396" s="191"/>
      <c r="E396" s="191"/>
      <c r="F396" s="191"/>
      <c r="G396" s="191"/>
      <c r="H396" s="169"/>
      <c r="I396" s="191"/>
      <c r="J396" s="191"/>
      <c r="K396" s="191"/>
      <c r="L396" s="191"/>
      <c r="M396" s="191"/>
      <c r="N396" s="191"/>
    </row>
    <row r="397" spans="1:14" x14ac:dyDescent="0.25">
      <c r="A397" s="191"/>
      <c r="B397" s="191"/>
      <c r="C397" s="191"/>
      <c r="D397" s="191"/>
      <c r="E397" s="191"/>
      <c r="F397" s="191"/>
      <c r="G397" s="191"/>
      <c r="H397" s="169"/>
      <c r="I397" s="191"/>
      <c r="J397" s="191"/>
      <c r="K397" s="191"/>
      <c r="L397" s="191"/>
      <c r="M397" s="191"/>
      <c r="N397" s="191"/>
    </row>
    <row r="398" spans="1:14" x14ac:dyDescent="0.25">
      <c r="A398" s="191"/>
      <c r="B398" s="191"/>
      <c r="C398" s="191"/>
      <c r="D398" s="191"/>
      <c r="E398" s="191"/>
      <c r="F398" s="191"/>
      <c r="G398" s="191"/>
      <c r="H398" s="169"/>
      <c r="I398" s="191"/>
      <c r="J398" s="191"/>
      <c r="K398" s="191"/>
      <c r="L398" s="191"/>
      <c r="M398" s="191"/>
      <c r="N398" s="191"/>
    </row>
    <row r="399" spans="1:14" x14ac:dyDescent="0.25">
      <c r="A399" s="191"/>
      <c r="B399" s="191"/>
      <c r="C399" s="191"/>
      <c r="D399" s="191"/>
      <c r="E399" s="191"/>
      <c r="F399" s="191"/>
      <c r="G399" s="191"/>
      <c r="H399" s="169"/>
      <c r="I399" s="191"/>
      <c r="J399" s="191"/>
      <c r="K399" s="191"/>
      <c r="L399" s="191"/>
      <c r="M399" s="191"/>
      <c r="N399" s="191"/>
    </row>
    <row r="400" spans="1:14" x14ac:dyDescent="0.25">
      <c r="A400" s="191"/>
      <c r="B400" s="191"/>
      <c r="C400" s="191"/>
      <c r="D400" s="191"/>
      <c r="E400" s="191"/>
      <c r="F400" s="191"/>
      <c r="G400" s="191"/>
      <c r="H400" s="169"/>
      <c r="I400" s="191"/>
      <c r="J400" s="191"/>
      <c r="K400" s="191"/>
      <c r="L400" s="191"/>
      <c r="M400" s="191"/>
      <c r="N400" s="191"/>
    </row>
    <row r="401" spans="1:14" x14ac:dyDescent="0.25">
      <c r="A401" s="191"/>
      <c r="B401" s="191"/>
      <c r="C401" s="191"/>
      <c r="D401" s="191"/>
      <c r="E401" s="191"/>
      <c r="F401" s="191"/>
      <c r="G401" s="191"/>
      <c r="H401" s="169"/>
      <c r="I401" s="191"/>
      <c r="J401" s="191"/>
      <c r="K401" s="191"/>
      <c r="L401" s="191"/>
      <c r="M401" s="191"/>
      <c r="N401" s="191"/>
    </row>
    <row r="402" spans="1:14" x14ac:dyDescent="0.25">
      <c r="A402" s="191"/>
      <c r="B402" s="191"/>
      <c r="C402" s="191"/>
      <c r="D402" s="191"/>
      <c r="E402" s="191"/>
      <c r="F402" s="191"/>
      <c r="G402" s="191"/>
      <c r="H402" s="169"/>
      <c r="I402" s="191"/>
      <c r="J402" s="191"/>
      <c r="K402" s="191"/>
      <c r="L402" s="191"/>
      <c r="M402" s="191"/>
      <c r="N402" s="191"/>
    </row>
    <row r="403" spans="1:14" x14ac:dyDescent="0.25">
      <c r="A403" s="191"/>
      <c r="B403" s="191"/>
      <c r="C403" s="191"/>
      <c r="D403" s="191"/>
      <c r="E403" s="191"/>
      <c r="F403" s="191"/>
      <c r="G403" s="191"/>
      <c r="H403" s="169"/>
      <c r="I403" s="191"/>
      <c r="J403" s="191"/>
      <c r="K403" s="191"/>
      <c r="L403" s="191"/>
      <c r="M403" s="191"/>
      <c r="N403" s="191"/>
    </row>
    <row r="404" spans="1:14" x14ac:dyDescent="0.25">
      <c r="A404" s="191"/>
      <c r="B404" s="191"/>
      <c r="C404" s="191"/>
      <c r="D404" s="191"/>
      <c r="E404" s="191"/>
      <c r="F404" s="191"/>
      <c r="G404" s="191"/>
      <c r="H404" s="169"/>
      <c r="I404" s="191"/>
      <c r="J404" s="191"/>
      <c r="K404" s="191"/>
      <c r="L404" s="191"/>
      <c r="M404" s="191"/>
      <c r="N404" s="191"/>
    </row>
    <row r="405" spans="1:14" x14ac:dyDescent="0.25">
      <c r="A405" s="191"/>
      <c r="B405" s="191"/>
      <c r="C405" s="191"/>
      <c r="D405" s="191"/>
      <c r="E405" s="191"/>
      <c r="F405" s="191"/>
      <c r="G405" s="191"/>
      <c r="H405" s="169"/>
      <c r="I405" s="191"/>
      <c r="J405" s="191"/>
      <c r="K405" s="191"/>
      <c r="L405" s="191"/>
      <c r="M405" s="191"/>
      <c r="N405" s="191"/>
    </row>
    <row r="406" spans="1:14" x14ac:dyDescent="0.25">
      <c r="A406" s="191"/>
      <c r="B406" s="191"/>
      <c r="C406" s="191"/>
      <c r="D406" s="191"/>
      <c r="E406" s="191"/>
      <c r="F406" s="191"/>
      <c r="G406" s="191"/>
      <c r="H406" s="169"/>
      <c r="I406" s="191"/>
      <c r="J406" s="191"/>
      <c r="K406" s="191"/>
      <c r="L406" s="191"/>
      <c r="M406" s="191"/>
      <c r="N406" s="191"/>
    </row>
    <row r="407" spans="1:14" x14ac:dyDescent="0.25">
      <c r="A407" s="191"/>
      <c r="B407" s="191"/>
      <c r="C407" s="191"/>
      <c r="D407" s="191"/>
      <c r="E407" s="191"/>
      <c r="F407" s="191"/>
      <c r="G407" s="191"/>
      <c r="H407" s="169"/>
      <c r="I407" s="191"/>
      <c r="J407" s="191"/>
      <c r="K407" s="191"/>
      <c r="L407" s="191"/>
      <c r="M407" s="191"/>
      <c r="N407" s="191"/>
    </row>
    <row r="408" spans="1:14" x14ac:dyDescent="0.25">
      <c r="A408" s="191"/>
      <c r="B408" s="191"/>
      <c r="C408" s="191"/>
      <c r="D408" s="191"/>
      <c r="E408" s="191"/>
      <c r="F408" s="191"/>
      <c r="G408" s="191"/>
      <c r="H408" s="169"/>
      <c r="I408" s="191"/>
      <c r="J408" s="191"/>
      <c r="K408" s="191"/>
      <c r="L408" s="191"/>
      <c r="M408" s="191"/>
      <c r="N408" s="191"/>
    </row>
    <row r="409" spans="1:14" x14ac:dyDescent="0.25">
      <c r="A409" s="191"/>
      <c r="B409" s="191"/>
      <c r="C409" s="191"/>
      <c r="D409" s="191"/>
      <c r="E409" s="191"/>
      <c r="F409" s="191"/>
      <c r="G409" s="191"/>
      <c r="H409" s="169"/>
      <c r="I409" s="191"/>
      <c r="J409" s="191"/>
      <c r="K409" s="191"/>
      <c r="L409" s="191"/>
      <c r="M409" s="191"/>
      <c r="N409" s="191"/>
    </row>
    <row r="410" spans="1:14" x14ac:dyDescent="0.25">
      <c r="A410" s="191"/>
      <c r="B410" s="191"/>
      <c r="C410" s="191"/>
      <c r="D410" s="191"/>
      <c r="E410" s="191"/>
      <c r="F410" s="191"/>
      <c r="G410" s="191"/>
      <c r="H410" s="169"/>
      <c r="I410" s="191"/>
      <c r="J410" s="191"/>
      <c r="K410" s="191"/>
      <c r="L410" s="191"/>
      <c r="M410" s="191"/>
      <c r="N410" s="191"/>
    </row>
    <row r="411" spans="1:14" x14ac:dyDescent="0.25">
      <c r="A411" s="191"/>
      <c r="B411" s="191"/>
      <c r="C411" s="191"/>
      <c r="D411" s="191"/>
      <c r="E411" s="191"/>
      <c r="F411" s="191"/>
      <c r="G411" s="191"/>
      <c r="H411" s="169"/>
      <c r="I411" s="191"/>
      <c r="J411" s="191"/>
      <c r="K411" s="191"/>
      <c r="L411" s="191"/>
      <c r="M411" s="191"/>
      <c r="N411" s="191"/>
    </row>
    <row r="412" spans="1:14" x14ac:dyDescent="0.25">
      <c r="A412" s="191"/>
      <c r="B412" s="191"/>
      <c r="C412" s="191"/>
      <c r="D412" s="191"/>
      <c r="E412" s="191"/>
      <c r="F412" s="191"/>
      <c r="G412" s="191"/>
      <c r="H412" s="169"/>
      <c r="I412" s="191"/>
      <c r="J412" s="191"/>
      <c r="K412" s="191"/>
      <c r="L412" s="191"/>
      <c r="M412" s="191"/>
      <c r="N412" s="191"/>
    </row>
    <row r="413" spans="1:14" x14ac:dyDescent="0.25">
      <c r="A413" s="191"/>
      <c r="B413" s="191"/>
      <c r="C413" s="191"/>
      <c r="D413" s="191"/>
      <c r="E413" s="191"/>
      <c r="F413" s="191"/>
      <c r="G413" s="191"/>
      <c r="H413" s="169"/>
      <c r="I413" s="191"/>
      <c r="J413" s="191"/>
      <c r="K413" s="191"/>
      <c r="L413" s="191"/>
      <c r="M413" s="191"/>
      <c r="N413" s="191"/>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232" sqref="C232"/>
    </sheetView>
  </sheetViews>
  <sheetFormatPr baseColWidth="10" defaultColWidth="8.85546875" defaultRowHeight="15" outlineLevelRow="1" x14ac:dyDescent="0.25"/>
  <cols>
    <col min="1" max="1" width="12.140625" style="172" customWidth="1"/>
    <col min="2" max="2" width="60.7109375" style="172" customWidth="1"/>
    <col min="3" max="4" width="40.7109375" style="172" customWidth="1"/>
    <col min="5" max="5" width="7.28515625" style="172" customWidth="1"/>
    <col min="6" max="6" width="40.7109375" style="172" customWidth="1"/>
    <col min="7" max="7" width="40.7109375" style="169" customWidth="1"/>
    <col min="8" max="8" width="7.28515625" style="172" customWidth="1"/>
    <col min="9" max="9" width="71.85546875" style="172" customWidth="1"/>
    <col min="10" max="11" width="47.7109375" style="172" customWidth="1"/>
    <col min="12" max="12" width="7.28515625" style="172" customWidth="1"/>
    <col min="13" max="13" width="25.7109375" style="172" customWidth="1"/>
    <col min="14" max="14" width="25.7109375" style="169" customWidth="1"/>
    <col min="15" max="16384" width="8.85546875" style="191"/>
  </cols>
  <sheetData>
    <row r="1" spans="1:14" ht="31.5" x14ac:dyDescent="0.25">
      <c r="A1" s="168" t="s">
        <v>1032</v>
      </c>
      <c r="B1" s="168"/>
      <c r="C1" s="169"/>
      <c r="D1" s="169"/>
      <c r="E1" s="169"/>
      <c r="F1" s="170" t="s">
        <v>1599</v>
      </c>
      <c r="H1" s="169"/>
      <c r="I1" s="289"/>
      <c r="J1" s="169"/>
      <c r="K1" s="169"/>
      <c r="L1" s="169"/>
      <c r="M1" s="169"/>
    </row>
    <row r="2" spans="1:14" ht="15.75" thickBot="1" x14ac:dyDescent="0.3">
      <c r="A2" s="169"/>
      <c r="B2" s="169"/>
      <c r="C2" s="169"/>
      <c r="D2" s="169"/>
      <c r="E2" s="169"/>
      <c r="F2" s="169"/>
      <c r="H2" s="233"/>
      <c r="L2" s="169"/>
      <c r="M2" s="169"/>
    </row>
    <row r="3" spans="1:14" ht="19.5" thickBot="1" x14ac:dyDescent="0.3">
      <c r="A3" s="173"/>
      <c r="B3" s="174" t="s">
        <v>99</v>
      </c>
      <c r="C3" s="175" t="s">
        <v>100</v>
      </c>
      <c r="D3" s="173"/>
      <c r="E3" s="173"/>
      <c r="F3" s="173"/>
      <c r="G3" s="173"/>
      <c r="H3" s="233"/>
      <c r="L3" s="169"/>
      <c r="M3" s="169"/>
    </row>
    <row r="4" spans="1:14" ht="15.75" thickBot="1" x14ac:dyDescent="0.3">
      <c r="H4" s="233"/>
      <c r="L4" s="169"/>
      <c r="M4" s="169"/>
    </row>
    <row r="5" spans="1:14" ht="18.75" x14ac:dyDescent="0.25">
      <c r="B5" s="177" t="s">
        <v>1033</v>
      </c>
      <c r="C5" s="176"/>
      <c r="E5" s="178"/>
      <c r="F5" s="178"/>
      <c r="H5" s="233"/>
      <c r="L5" s="169"/>
      <c r="M5" s="169"/>
    </row>
    <row r="6" spans="1:14" ht="15.75" thickBot="1" x14ac:dyDescent="0.3">
      <c r="B6" s="181" t="s">
        <v>1034</v>
      </c>
      <c r="H6" s="233"/>
      <c r="L6" s="169"/>
      <c r="M6" s="169"/>
    </row>
    <row r="7" spans="1:14" s="291" customFormat="1" x14ac:dyDescent="0.25">
      <c r="A7" s="172"/>
      <c r="B7" s="290"/>
      <c r="C7" s="172"/>
      <c r="D7" s="172"/>
      <c r="E7" s="172"/>
      <c r="F7" s="172"/>
      <c r="G7" s="169"/>
      <c r="H7" s="233"/>
      <c r="I7" s="172"/>
      <c r="J7" s="172"/>
      <c r="K7" s="172"/>
      <c r="L7" s="169"/>
      <c r="M7" s="169"/>
      <c r="N7" s="169"/>
    </row>
    <row r="8" spans="1:14" ht="37.5" x14ac:dyDescent="0.25">
      <c r="A8" s="183" t="s">
        <v>109</v>
      </c>
      <c r="B8" s="183" t="s">
        <v>1034</v>
      </c>
      <c r="C8" s="184"/>
      <c r="D8" s="184"/>
      <c r="E8" s="184"/>
      <c r="F8" s="184"/>
      <c r="G8" s="185"/>
      <c r="H8" s="233"/>
      <c r="I8" s="189"/>
      <c r="J8" s="178"/>
      <c r="K8" s="178"/>
      <c r="L8" s="178"/>
      <c r="M8" s="178"/>
    </row>
    <row r="9" spans="1:14" ht="15" customHeight="1" x14ac:dyDescent="0.25">
      <c r="A9" s="193"/>
      <c r="B9" s="194" t="s">
        <v>1035</v>
      </c>
      <c r="C9" s="193"/>
      <c r="D9" s="193"/>
      <c r="E9" s="193"/>
      <c r="F9" s="196"/>
      <c r="G9" s="196"/>
      <c r="H9" s="233"/>
      <c r="I9" s="189"/>
      <c r="J9" s="186"/>
      <c r="K9" s="186"/>
      <c r="L9" s="186"/>
      <c r="M9" s="215"/>
      <c r="N9" s="215"/>
    </row>
    <row r="10" spans="1:14" x14ac:dyDescent="0.25">
      <c r="A10" s="172" t="s">
        <v>1036</v>
      </c>
      <c r="B10" s="172" t="s">
        <v>1037</v>
      </c>
      <c r="C10" s="292">
        <v>770</v>
      </c>
      <c r="E10" s="189"/>
      <c r="F10" s="189"/>
      <c r="H10" s="233"/>
      <c r="I10" s="189"/>
      <c r="L10" s="189"/>
      <c r="M10" s="189"/>
    </row>
    <row r="11" spans="1:14" outlineLevel="1" x14ac:dyDescent="0.25">
      <c r="A11" s="172" t="s">
        <v>1038</v>
      </c>
      <c r="B11" s="209" t="s">
        <v>599</v>
      </c>
      <c r="C11" s="292">
        <v>546</v>
      </c>
      <c r="E11" s="189"/>
      <c r="F11" s="189"/>
      <c r="H11" s="233"/>
      <c r="I11" s="189"/>
      <c r="L11" s="189"/>
      <c r="M11" s="189"/>
    </row>
    <row r="12" spans="1:14" outlineLevel="1" x14ac:dyDescent="0.25">
      <c r="A12" s="172" t="s">
        <v>1039</v>
      </c>
      <c r="B12" s="209" t="s">
        <v>601</v>
      </c>
      <c r="C12" s="292"/>
      <c r="E12" s="189"/>
      <c r="F12" s="189"/>
      <c r="H12" s="233"/>
      <c r="I12" s="189"/>
      <c r="L12" s="189"/>
      <c r="M12" s="189"/>
    </row>
    <row r="13" spans="1:14" outlineLevel="1" x14ac:dyDescent="0.25">
      <c r="A13" s="172" t="s">
        <v>1040</v>
      </c>
      <c r="E13" s="189"/>
      <c r="F13" s="189"/>
      <c r="H13" s="233"/>
      <c r="I13" s="189"/>
      <c r="L13" s="189"/>
      <c r="M13" s="189"/>
    </row>
    <row r="14" spans="1:14" outlineLevel="1" x14ac:dyDescent="0.25">
      <c r="A14" s="172" t="s">
        <v>1041</v>
      </c>
      <c r="E14" s="189"/>
      <c r="F14" s="189"/>
      <c r="H14" s="233"/>
      <c r="I14" s="189"/>
      <c r="L14" s="189"/>
      <c r="M14" s="189"/>
    </row>
    <row r="15" spans="1:14" outlineLevel="1" x14ac:dyDescent="0.25">
      <c r="A15" s="172" t="s">
        <v>1042</v>
      </c>
      <c r="E15" s="189"/>
      <c r="F15" s="189"/>
      <c r="H15" s="233"/>
      <c r="I15" s="189"/>
      <c r="L15" s="189"/>
      <c r="M15" s="189"/>
    </row>
    <row r="16" spans="1:14" outlineLevel="1" x14ac:dyDescent="0.25">
      <c r="A16" s="172" t="s">
        <v>1043</v>
      </c>
      <c r="E16" s="189"/>
      <c r="F16" s="189"/>
      <c r="H16" s="233"/>
      <c r="I16" s="189"/>
      <c r="L16" s="189"/>
      <c r="M16" s="189"/>
    </row>
    <row r="17" spans="1:14" outlineLevel="1" x14ac:dyDescent="0.25">
      <c r="A17" s="172" t="s">
        <v>1044</v>
      </c>
      <c r="E17" s="189"/>
      <c r="F17" s="189"/>
      <c r="H17" s="233"/>
      <c r="I17" s="189"/>
      <c r="L17" s="189"/>
      <c r="M17" s="189"/>
    </row>
    <row r="18" spans="1:14" x14ac:dyDescent="0.25">
      <c r="A18" s="193"/>
      <c r="B18" s="193" t="s">
        <v>1045</v>
      </c>
      <c r="C18" s="193" t="s">
        <v>801</v>
      </c>
      <c r="D18" s="193" t="s">
        <v>1046</v>
      </c>
      <c r="E18" s="193"/>
      <c r="F18" s="193" t="s">
        <v>1047</v>
      </c>
      <c r="G18" s="193" t="s">
        <v>1048</v>
      </c>
      <c r="H18" s="233"/>
      <c r="I18" s="293"/>
      <c r="J18" s="186"/>
      <c r="K18" s="186"/>
      <c r="L18" s="178"/>
      <c r="M18" s="186"/>
      <c r="N18" s="186"/>
    </row>
    <row r="19" spans="1:14" x14ac:dyDescent="0.25">
      <c r="A19" s="172" t="s">
        <v>1049</v>
      </c>
      <c r="B19" s="172" t="s">
        <v>1050</v>
      </c>
      <c r="C19" s="197">
        <f>C37/D19*1000</f>
        <v>2919.6480519480515</v>
      </c>
      <c r="D19" s="186">
        <f>C10</f>
        <v>770</v>
      </c>
      <c r="E19" s="186"/>
      <c r="F19" s="215"/>
      <c r="G19" s="215"/>
      <c r="H19" s="233"/>
      <c r="I19" s="189"/>
      <c r="L19" s="186"/>
      <c r="M19" s="215"/>
      <c r="N19" s="215"/>
    </row>
    <row r="20" spans="1:14" x14ac:dyDescent="0.25">
      <c r="A20" s="186"/>
      <c r="B20" s="293"/>
      <c r="C20" s="186"/>
      <c r="D20" s="186"/>
      <c r="E20" s="186"/>
      <c r="F20" s="215"/>
      <c r="G20" s="215"/>
      <c r="H20" s="233"/>
      <c r="I20" s="293"/>
      <c r="J20" s="186"/>
      <c r="K20" s="186"/>
      <c r="L20" s="186"/>
      <c r="M20" s="215"/>
      <c r="N20" s="215"/>
    </row>
    <row r="21" spans="1:14" x14ac:dyDescent="0.25">
      <c r="B21" s="172" t="s">
        <v>1051</v>
      </c>
      <c r="C21" s="186"/>
      <c r="D21" s="186"/>
      <c r="E21" s="186"/>
      <c r="F21" s="215"/>
      <c r="G21" s="215"/>
      <c r="H21" s="233"/>
      <c r="I21" s="189"/>
      <c r="J21" s="186"/>
      <c r="K21" s="186"/>
      <c r="L21" s="186"/>
      <c r="M21" s="215"/>
      <c r="N21" s="215"/>
    </row>
    <row r="22" spans="1:14" x14ac:dyDescent="0.25">
      <c r="A22" s="172" t="s">
        <v>1052</v>
      </c>
      <c r="B22" s="189" t="s">
        <v>1053</v>
      </c>
      <c r="C22" s="197">
        <v>167.60599999999999</v>
      </c>
      <c r="D22" s="292" t="s">
        <v>256</v>
      </c>
      <c r="E22" s="189"/>
      <c r="F22" s="203">
        <f>IF($C$37=0,"",IF(C22="[for completion]","",C22/$C$37))</f>
        <v>7.4553550975055255E-2</v>
      </c>
      <c r="G22" s="203" t="str">
        <f>IF($D$37=0,"",IF(D22="[for completion]","",D22/$D$37))</f>
        <v/>
      </c>
      <c r="H22" s="233"/>
      <c r="I22" s="189"/>
      <c r="L22" s="189"/>
      <c r="M22" s="204"/>
      <c r="N22" s="204"/>
    </row>
    <row r="23" spans="1:14" x14ac:dyDescent="0.25">
      <c r="A23" s="172" t="s">
        <v>1054</v>
      </c>
      <c r="B23" s="189" t="s">
        <v>1055</v>
      </c>
      <c r="C23" s="197">
        <v>579.05500000000006</v>
      </c>
      <c r="D23" s="281" t="s">
        <v>256</v>
      </c>
      <c r="E23" s="189"/>
      <c r="F23" s="203">
        <f t="shared" ref="F23:F36" si="0">IF($C$37=0,"",IF(C23="[for completion]","",C23/$C$37))</f>
        <v>0.25757196317471109</v>
      </c>
      <c r="G23" s="203" t="str">
        <f t="shared" ref="G23:G36" si="1">IF($D$37=0,"",IF(D23="[for completion]","",D23/$D$37))</f>
        <v/>
      </c>
      <c r="H23" s="233"/>
      <c r="I23" s="189"/>
      <c r="L23" s="189"/>
      <c r="M23" s="204"/>
      <c r="N23" s="204"/>
    </row>
    <row r="24" spans="1:14" x14ac:dyDescent="0.25">
      <c r="A24" s="172" t="s">
        <v>1056</v>
      </c>
      <c r="B24" s="189" t="s">
        <v>1057</v>
      </c>
      <c r="C24" s="197">
        <v>1501.4680000000001</v>
      </c>
      <c r="D24" s="281" t="s">
        <v>256</v>
      </c>
      <c r="F24" s="203">
        <f t="shared" si="0"/>
        <v>0.66787448585023379</v>
      </c>
      <c r="G24" s="203" t="str">
        <f t="shared" si="1"/>
        <v/>
      </c>
      <c r="H24" s="233"/>
      <c r="I24" s="189"/>
      <c r="M24" s="204"/>
      <c r="N24" s="204"/>
    </row>
    <row r="25" spans="1:14" x14ac:dyDescent="0.25">
      <c r="A25" s="172" t="s">
        <v>1058</v>
      </c>
      <c r="B25" s="189" t="s">
        <v>703</v>
      </c>
      <c r="C25" s="197"/>
      <c r="D25" s="292"/>
      <c r="E25" s="201"/>
      <c r="F25" s="203">
        <f t="shared" si="0"/>
        <v>0</v>
      </c>
      <c r="G25" s="203" t="str">
        <f t="shared" si="1"/>
        <v/>
      </c>
      <c r="H25" s="233"/>
      <c r="I25" s="189"/>
      <c r="L25" s="201"/>
      <c r="M25" s="204"/>
      <c r="N25" s="204"/>
    </row>
    <row r="26" spans="1:14" x14ac:dyDescent="0.25">
      <c r="A26" s="172" t="s">
        <v>1059</v>
      </c>
      <c r="B26" s="189" t="s">
        <v>703</v>
      </c>
      <c r="C26" s="197"/>
      <c r="D26" s="292"/>
      <c r="E26" s="201"/>
      <c r="F26" s="203">
        <f t="shared" si="0"/>
        <v>0</v>
      </c>
      <c r="G26" s="203" t="str">
        <f t="shared" si="1"/>
        <v/>
      </c>
      <c r="H26" s="233"/>
      <c r="I26" s="189"/>
      <c r="L26" s="201"/>
      <c r="M26" s="204"/>
      <c r="N26" s="204"/>
    </row>
    <row r="27" spans="1:14" x14ac:dyDescent="0.25">
      <c r="A27" s="172" t="s">
        <v>1060</v>
      </c>
      <c r="B27" s="189" t="s">
        <v>703</v>
      </c>
      <c r="C27" s="197"/>
      <c r="D27" s="292"/>
      <c r="E27" s="201"/>
      <c r="F27" s="203">
        <f t="shared" si="0"/>
        <v>0</v>
      </c>
      <c r="G27" s="203" t="str">
        <f t="shared" si="1"/>
        <v/>
      </c>
      <c r="H27" s="233"/>
      <c r="I27" s="189"/>
      <c r="L27" s="201"/>
      <c r="M27" s="204"/>
      <c r="N27" s="204"/>
    </row>
    <row r="28" spans="1:14" x14ac:dyDescent="0.25">
      <c r="A28" s="172" t="s">
        <v>1061</v>
      </c>
      <c r="B28" s="189" t="s">
        <v>703</v>
      </c>
      <c r="C28" s="197"/>
      <c r="D28" s="292"/>
      <c r="E28" s="201"/>
      <c r="F28" s="203">
        <f t="shared" si="0"/>
        <v>0</v>
      </c>
      <c r="G28" s="203" t="str">
        <f t="shared" si="1"/>
        <v/>
      </c>
      <c r="H28" s="233"/>
      <c r="I28" s="189"/>
      <c r="L28" s="201"/>
      <c r="M28" s="204"/>
      <c r="N28" s="204"/>
    </row>
    <row r="29" spans="1:14" x14ac:dyDescent="0.25">
      <c r="A29" s="172" t="s">
        <v>1062</v>
      </c>
      <c r="B29" s="189" t="s">
        <v>703</v>
      </c>
      <c r="C29" s="197"/>
      <c r="D29" s="292"/>
      <c r="E29" s="201"/>
      <c r="F29" s="203">
        <f t="shared" si="0"/>
        <v>0</v>
      </c>
      <c r="G29" s="203" t="str">
        <f t="shared" si="1"/>
        <v/>
      </c>
      <c r="H29" s="233"/>
      <c r="I29" s="189"/>
      <c r="L29" s="201"/>
      <c r="M29" s="204"/>
      <c r="N29" s="204"/>
    </row>
    <row r="30" spans="1:14" x14ac:dyDescent="0.25">
      <c r="A30" s="172" t="s">
        <v>1063</v>
      </c>
      <c r="B30" s="189" t="s">
        <v>703</v>
      </c>
      <c r="C30" s="197"/>
      <c r="D30" s="292"/>
      <c r="E30" s="201"/>
      <c r="F30" s="203">
        <f t="shared" si="0"/>
        <v>0</v>
      </c>
      <c r="G30" s="203" t="str">
        <f t="shared" si="1"/>
        <v/>
      </c>
      <c r="H30" s="233"/>
      <c r="I30" s="189"/>
      <c r="L30" s="201"/>
      <c r="M30" s="204"/>
      <c r="N30" s="204"/>
    </row>
    <row r="31" spans="1:14" x14ac:dyDescent="0.25">
      <c r="A31" s="172" t="s">
        <v>1064</v>
      </c>
      <c r="B31" s="189" t="s">
        <v>703</v>
      </c>
      <c r="C31" s="197"/>
      <c r="D31" s="292"/>
      <c r="E31" s="201"/>
      <c r="F31" s="203">
        <f t="shared" si="0"/>
        <v>0</v>
      </c>
      <c r="G31" s="203" t="str">
        <f t="shared" si="1"/>
        <v/>
      </c>
      <c r="H31" s="233"/>
      <c r="I31" s="189"/>
      <c r="L31" s="201"/>
      <c r="M31" s="204"/>
      <c r="N31" s="204"/>
    </row>
    <row r="32" spans="1:14" x14ac:dyDescent="0.25">
      <c r="A32" s="172" t="s">
        <v>1065</v>
      </c>
      <c r="B32" s="189" t="s">
        <v>703</v>
      </c>
      <c r="C32" s="197"/>
      <c r="D32" s="292"/>
      <c r="E32" s="201"/>
      <c r="F32" s="203">
        <f t="shared" si="0"/>
        <v>0</v>
      </c>
      <c r="G32" s="203" t="str">
        <f t="shared" si="1"/>
        <v/>
      </c>
      <c r="H32" s="233"/>
      <c r="I32" s="189"/>
      <c r="L32" s="201"/>
      <c r="M32" s="204"/>
      <c r="N32" s="204"/>
    </row>
    <row r="33" spans="1:14" x14ac:dyDescent="0.25">
      <c r="A33" s="172" t="s">
        <v>1066</v>
      </c>
      <c r="B33" s="189" t="s">
        <v>703</v>
      </c>
      <c r="C33" s="197"/>
      <c r="D33" s="292"/>
      <c r="E33" s="201"/>
      <c r="F33" s="203">
        <f t="shared" si="0"/>
        <v>0</v>
      </c>
      <c r="G33" s="203" t="str">
        <f t="shared" si="1"/>
        <v/>
      </c>
      <c r="H33" s="233"/>
      <c r="I33" s="189"/>
      <c r="L33" s="201"/>
      <c r="M33" s="204"/>
      <c r="N33" s="204"/>
    </row>
    <row r="34" spans="1:14" x14ac:dyDescent="0.25">
      <c r="A34" s="172" t="s">
        <v>1067</v>
      </c>
      <c r="B34" s="189" t="s">
        <v>703</v>
      </c>
      <c r="C34" s="197"/>
      <c r="D34" s="292"/>
      <c r="E34" s="201"/>
      <c r="F34" s="203">
        <f t="shared" si="0"/>
        <v>0</v>
      </c>
      <c r="G34" s="203" t="str">
        <f t="shared" si="1"/>
        <v/>
      </c>
      <c r="H34" s="233"/>
      <c r="I34" s="189"/>
      <c r="L34" s="201"/>
      <c r="M34" s="204"/>
      <c r="N34" s="204"/>
    </row>
    <row r="35" spans="1:14" x14ac:dyDescent="0.25">
      <c r="A35" s="172" t="s">
        <v>1068</v>
      </c>
      <c r="B35" s="189" t="s">
        <v>703</v>
      </c>
      <c r="C35" s="197"/>
      <c r="D35" s="292"/>
      <c r="E35" s="201"/>
      <c r="F35" s="203">
        <f t="shared" si="0"/>
        <v>0</v>
      </c>
      <c r="G35" s="203" t="str">
        <f t="shared" si="1"/>
        <v/>
      </c>
      <c r="H35" s="233"/>
      <c r="I35" s="189"/>
      <c r="L35" s="201"/>
      <c r="M35" s="204"/>
      <c r="N35" s="204"/>
    </row>
    <row r="36" spans="1:14" x14ac:dyDescent="0.25">
      <c r="A36" s="172" t="s">
        <v>1069</v>
      </c>
      <c r="B36" s="189" t="s">
        <v>703</v>
      </c>
      <c r="C36" s="197"/>
      <c r="D36" s="292"/>
      <c r="E36" s="201"/>
      <c r="F36" s="203">
        <f t="shared" si="0"/>
        <v>0</v>
      </c>
      <c r="G36" s="203" t="str">
        <f t="shared" si="1"/>
        <v/>
      </c>
      <c r="H36" s="233"/>
      <c r="I36" s="189"/>
      <c r="L36" s="201"/>
      <c r="M36" s="204"/>
      <c r="N36" s="204"/>
    </row>
    <row r="37" spans="1:14" x14ac:dyDescent="0.25">
      <c r="A37" s="172" t="s">
        <v>1070</v>
      </c>
      <c r="B37" s="206" t="s">
        <v>185</v>
      </c>
      <c r="C37" s="207">
        <f>SUM(C22:C36)</f>
        <v>2248.1289999999999</v>
      </c>
      <c r="D37" s="202">
        <f>SUM(D22:D36)</f>
        <v>0</v>
      </c>
      <c r="E37" s="201"/>
      <c r="F37" s="208">
        <f>SUM(F22:F36)</f>
        <v>1</v>
      </c>
      <c r="G37" s="208">
        <f>SUM(G22:G36)</f>
        <v>0</v>
      </c>
      <c r="H37" s="233"/>
      <c r="I37" s="206"/>
      <c r="J37" s="189"/>
      <c r="K37" s="189"/>
      <c r="L37" s="201"/>
      <c r="M37" s="211"/>
      <c r="N37" s="211"/>
    </row>
    <row r="38" spans="1:14" x14ac:dyDescent="0.25">
      <c r="A38" s="193"/>
      <c r="B38" s="194" t="s">
        <v>1071</v>
      </c>
      <c r="C38" s="193" t="s">
        <v>146</v>
      </c>
      <c r="D38" s="193"/>
      <c r="E38" s="195"/>
      <c r="F38" s="193" t="s">
        <v>1047</v>
      </c>
      <c r="G38" s="193"/>
      <c r="H38" s="233"/>
      <c r="I38" s="293"/>
      <c r="J38" s="186"/>
      <c r="K38" s="186"/>
      <c r="L38" s="178"/>
      <c r="M38" s="186"/>
      <c r="N38" s="186"/>
    </row>
    <row r="39" spans="1:14" x14ac:dyDescent="0.25">
      <c r="A39" s="172" t="s">
        <v>1072</v>
      </c>
      <c r="B39" s="189" t="s">
        <v>1073</v>
      </c>
      <c r="C39" s="197">
        <v>2080.5140000000001</v>
      </c>
      <c r="E39" s="294"/>
      <c r="F39" s="203">
        <f>IF($C$42=0,"",IF(C39="[for completion]","",C39/$C$42))</f>
        <v>0.92544203404607384</v>
      </c>
      <c r="G39" s="202"/>
      <c r="H39" s="233"/>
      <c r="I39" s="189"/>
      <c r="L39" s="294"/>
      <c r="M39" s="204"/>
      <c r="N39" s="202"/>
    </row>
    <row r="40" spans="1:14" x14ac:dyDescent="0.25">
      <c r="A40" s="172" t="s">
        <v>1074</v>
      </c>
      <c r="B40" s="189" t="s">
        <v>1075</v>
      </c>
      <c r="C40" s="197">
        <v>167.61600000000001</v>
      </c>
      <c r="E40" s="294"/>
      <c r="F40" s="203">
        <f>IF($C$42=0,"",IF(C40="[for completion]","",C40/$C$42))</f>
        <v>7.455796595392615E-2</v>
      </c>
      <c r="G40" s="202"/>
      <c r="H40" s="233"/>
      <c r="I40" s="189"/>
      <c r="L40" s="294"/>
      <c r="M40" s="204"/>
      <c r="N40" s="202"/>
    </row>
    <row r="41" spans="1:14" x14ac:dyDescent="0.25">
      <c r="A41" s="172" t="s">
        <v>1076</v>
      </c>
      <c r="B41" s="189" t="s">
        <v>308</v>
      </c>
      <c r="C41" s="197">
        <v>0</v>
      </c>
      <c r="E41" s="201"/>
      <c r="F41" s="203">
        <f>IF($C$42=0,"",IF(C41="[for completion]","",C41/$C$42))</f>
        <v>0</v>
      </c>
      <c r="G41" s="202"/>
      <c r="H41" s="233"/>
      <c r="I41" s="189"/>
      <c r="L41" s="201"/>
      <c r="M41" s="204"/>
      <c r="N41" s="202"/>
    </row>
    <row r="42" spans="1:14" x14ac:dyDescent="0.25">
      <c r="A42" s="172" t="s">
        <v>1077</v>
      </c>
      <c r="B42" s="206" t="s">
        <v>185</v>
      </c>
      <c r="C42" s="207">
        <f>SUM(C39:C41)</f>
        <v>2248.13</v>
      </c>
      <c r="D42" s="189"/>
      <c r="E42" s="201"/>
      <c r="F42" s="208">
        <f>SUM(F39:F41)</f>
        <v>1</v>
      </c>
      <c r="G42" s="202"/>
      <c r="H42" s="233"/>
      <c r="I42" s="189"/>
      <c r="L42" s="201"/>
      <c r="M42" s="204"/>
      <c r="N42" s="202"/>
    </row>
    <row r="43" spans="1:14" outlineLevel="1" x14ac:dyDescent="0.25">
      <c r="A43" s="172" t="s">
        <v>1078</v>
      </c>
      <c r="B43" s="206"/>
      <c r="C43" s="189"/>
      <c r="D43" s="189"/>
      <c r="E43" s="201"/>
      <c r="F43" s="211"/>
      <c r="G43" s="202"/>
      <c r="H43" s="233"/>
      <c r="I43" s="189"/>
      <c r="L43" s="201"/>
      <c r="M43" s="204"/>
      <c r="N43" s="202"/>
    </row>
    <row r="44" spans="1:14" outlineLevel="1" x14ac:dyDescent="0.25">
      <c r="A44" s="172" t="s">
        <v>1079</v>
      </c>
      <c r="B44" s="206"/>
      <c r="C44" s="189"/>
      <c r="D44" s="189"/>
      <c r="E44" s="201"/>
      <c r="F44" s="211"/>
      <c r="G44" s="202"/>
      <c r="H44" s="233"/>
      <c r="I44" s="189"/>
      <c r="L44" s="201"/>
      <c r="M44" s="204"/>
      <c r="N44" s="202"/>
    </row>
    <row r="45" spans="1:14" outlineLevel="1" x14ac:dyDescent="0.25">
      <c r="A45" s="172" t="s">
        <v>1080</v>
      </c>
      <c r="B45" s="189"/>
      <c r="E45" s="201"/>
      <c r="F45" s="204"/>
      <c r="G45" s="202"/>
      <c r="H45" s="233"/>
      <c r="I45" s="189"/>
      <c r="L45" s="201"/>
      <c r="M45" s="204"/>
      <c r="N45" s="202"/>
    </row>
    <row r="46" spans="1:14" outlineLevel="1" x14ac:dyDescent="0.25">
      <c r="A46" s="172" t="s">
        <v>1081</v>
      </c>
      <c r="B46" s="189"/>
      <c r="E46" s="201"/>
      <c r="F46" s="204"/>
      <c r="G46" s="202"/>
      <c r="H46" s="233"/>
      <c r="I46" s="189"/>
      <c r="L46" s="201"/>
      <c r="M46" s="204"/>
      <c r="N46" s="202"/>
    </row>
    <row r="47" spans="1:14" outlineLevel="1" x14ac:dyDescent="0.25">
      <c r="A47" s="172" t="s">
        <v>1082</v>
      </c>
      <c r="B47" s="189"/>
      <c r="E47" s="201"/>
      <c r="F47" s="204"/>
      <c r="G47" s="202"/>
      <c r="H47" s="233"/>
      <c r="I47" s="189"/>
      <c r="L47" s="201"/>
      <c r="M47" s="204"/>
      <c r="N47" s="202"/>
    </row>
    <row r="48" spans="1:14" ht="15" customHeight="1" x14ac:dyDescent="0.25">
      <c r="A48" s="193"/>
      <c r="B48" s="194" t="s">
        <v>617</v>
      </c>
      <c r="C48" s="193" t="s">
        <v>1047</v>
      </c>
      <c r="D48" s="193"/>
      <c r="E48" s="195"/>
      <c r="F48" s="196"/>
      <c r="G48" s="196"/>
      <c r="H48" s="233"/>
      <c r="I48" s="293"/>
      <c r="J48" s="186"/>
      <c r="K48" s="186"/>
      <c r="L48" s="178"/>
      <c r="M48" s="215"/>
      <c r="N48" s="215"/>
    </row>
    <row r="49" spans="1:14" x14ac:dyDescent="0.25">
      <c r="A49" s="172" t="s">
        <v>1083</v>
      </c>
      <c r="B49" s="295" t="s">
        <v>619</v>
      </c>
      <c r="C49" s="200">
        <f>SUM(C50:C77)</f>
        <v>0.98739307219470063</v>
      </c>
      <c r="G49" s="172"/>
      <c r="H49" s="233"/>
      <c r="I49" s="178"/>
      <c r="N49" s="172"/>
    </row>
    <row r="50" spans="1:14" x14ac:dyDescent="0.25">
      <c r="A50" s="172" t="s">
        <v>1084</v>
      </c>
      <c r="B50" s="172" t="s">
        <v>621</v>
      </c>
      <c r="C50" s="200">
        <v>7.5618436486518351E-2</v>
      </c>
      <c r="G50" s="172"/>
      <c r="H50" s="233"/>
      <c r="N50" s="172"/>
    </row>
    <row r="51" spans="1:14" x14ac:dyDescent="0.25">
      <c r="A51" s="172" t="s">
        <v>1085</v>
      </c>
      <c r="B51" s="172" t="s">
        <v>1086</v>
      </c>
      <c r="C51" s="200">
        <v>2.224071661368187E-2</v>
      </c>
      <c r="G51" s="172"/>
      <c r="H51" s="233"/>
      <c r="N51" s="172"/>
    </row>
    <row r="52" spans="1:14" x14ac:dyDescent="0.25">
      <c r="A52" s="172" t="s">
        <v>1087</v>
      </c>
      <c r="B52" s="172" t="s">
        <v>624</v>
      </c>
      <c r="C52" s="200">
        <v>0</v>
      </c>
      <c r="G52" s="172"/>
      <c r="H52" s="233"/>
      <c r="N52" s="172"/>
    </row>
    <row r="53" spans="1:14" x14ac:dyDescent="0.25">
      <c r="A53" s="172" t="s">
        <v>1088</v>
      </c>
      <c r="B53" s="172" t="s">
        <v>1611</v>
      </c>
      <c r="C53" s="200">
        <v>0</v>
      </c>
      <c r="G53" s="172"/>
      <c r="H53" s="233"/>
      <c r="N53" s="172"/>
    </row>
    <row r="54" spans="1:14" x14ac:dyDescent="0.25">
      <c r="A54" s="172" t="s">
        <v>1089</v>
      </c>
      <c r="B54" s="172" t="s">
        <v>628</v>
      </c>
      <c r="C54" s="200">
        <v>0</v>
      </c>
      <c r="G54" s="172"/>
      <c r="H54" s="233"/>
      <c r="N54" s="172"/>
    </row>
    <row r="55" spans="1:14" x14ac:dyDescent="0.25">
      <c r="A55" s="172" t="s">
        <v>1090</v>
      </c>
      <c r="B55" s="172" t="s">
        <v>630</v>
      </c>
      <c r="C55" s="200">
        <v>0</v>
      </c>
      <c r="G55" s="172"/>
      <c r="H55" s="233"/>
      <c r="N55" s="172"/>
    </row>
    <row r="56" spans="1:14" x14ac:dyDescent="0.25">
      <c r="A56" s="172" t="s">
        <v>1091</v>
      </c>
      <c r="B56" s="172" t="s">
        <v>632</v>
      </c>
      <c r="C56" s="200">
        <v>0</v>
      </c>
      <c r="G56" s="172"/>
      <c r="H56" s="233"/>
      <c r="N56" s="172"/>
    </row>
    <row r="57" spans="1:14" x14ac:dyDescent="0.25">
      <c r="A57" s="172" t="s">
        <v>1092</v>
      </c>
      <c r="B57" s="172" t="s">
        <v>634</v>
      </c>
      <c r="C57" s="200">
        <v>0</v>
      </c>
      <c r="G57" s="172"/>
      <c r="H57" s="233"/>
      <c r="N57" s="172"/>
    </row>
    <row r="58" spans="1:14" x14ac:dyDescent="0.25">
      <c r="A58" s="172" t="s">
        <v>1093</v>
      </c>
      <c r="B58" s="172" t="s">
        <v>636</v>
      </c>
      <c r="C58" s="200">
        <v>0</v>
      </c>
      <c r="G58" s="172"/>
      <c r="H58" s="233"/>
      <c r="N58" s="172"/>
    </row>
    <row r="59" spans="1:14" x14ac:dyDescent="0.25">
      <c r="A59" s="172" t="s">
        <v>1094</v>
      </c>
      <c r="B59" s="172" t="s">
        <v>638</v>
      </c>
      <c r="C59" s="200">
        <v>0</v>
      </c>
      <c r="G59" s="172"/>
      <c r="H59" s="233"/>
      <c r="N59" s="172"/>
    </row>
    <row r="60" spans="1:14" x14ac:dyDescent="0.25">
      <c r="A60" s="172" t="s">
        <v>1095</v>
      </c>
      <c r="B60" s="172" t="s">
        <v>112</v>
      </c>
      <c r="C60" s="200">
        <v>0.88953391909450041</v>
      </c>
      <c r="G60" s="172"/>
      <c r="H60" s="233"/>
      <c r="N60" s="172"/>
    </row>
    <row r="61" spans="1:14" x14ac:dyDescent="0.25">
      <c r="A61" s="172" t="s">
        <v>1096</v>
      </c>
      <c r="B61" s="172" t="s">
        <v>641</v>
      </c>
      <c r="C61" s="200">
        <v>0</v>
      </c>
      <c r="G61" s="172"/>
      <c r="H61" s="233"/>
      <c r="N61" s="172"/>
    </row>
    <row r="62" spans="1:14" x14ac:dyDescent="0.25">
      <c r="A62" s="172" t="s">
        <v>1097</v>
      </c>
      <c r="B62" s="172" t="s">
        <v>643</v>
      </c>
      <c r="C62" s="200">
        <v>0</v>
      </c>
      <c r="G62" s="172"/>
      <c r="H62" s="233"/>
      <c r="N62" s="172"/>
    </row>
    <row r="63" spans="1:14" x14ac:dyDescent="0.25">
      <c r="A63" s="172" t="s">
        <v>1098</v>
      </c>
      <c r="B63" s="172" t="s">
        <v>645</v>
      </c>
      <c r="C63" s="200">
        <v>0</v>
      </c>
      <c r="G63" s="172"/>
      <c r="H63" s="233"/>
      <c r="N63" s="172"/>
    </row>
    <row r="64" spans="1:14" x14ac:dyDescent="0.25">
      <c r="A64" s="172" t="s">
        <v>1099</v>
      </c>
      <c r="B64" s="172" t="s">
        <v>647</v>
      </c>
      <c r="C64" s="200">
        <v>0</v>
      </c>
      <c r="G64" s="172"/>
      <c r="H64" s="233"/>
      <c r="N64" s="172"/>
    </row>
    <row r="65" spans="1:14" x14ac:dyDescent="0.25">
      <c r="A65" s="172" t="s">
        <v>1100</v>
      </c>
      <c r="B65" s="172" t="s">
        <v>649</v>
      </c>
      <c r="C65" s="200">
        <v>0</v>
      </c>
      <c r="G65" s="172"/>
      <c r="H65" s="233"/>
      <c r="N65" s="172"/>
    </row>
    <row r="66" spans="1:14" x14ac:dyDescent="0.25">
      <c r="A66" s="172" t="s">
        <v>1101</v>
      </c>
      <c r="B66" s="172" t="s">
        <v>651</v>
      </c>
      <c r="C66" s="200">
        <v>0</v>
      </c>
      <c r="G66" s="172"/>
      <c r="H66" s="233"/>
      <c r="N66" s="172"/>
    </row>
    <row r="67" spans="1:14" x14ac:dyDescent="0.25">
      <c r="A67" s="172" t="s">
        <v>1102</v>
      </c>
      <c r="B67" s="172" t="s">
        <v>653</v>
      </c>
      <c r="C67" s="200">
        <v>0</v>
      </c>
      <c r="G67" s="172"/>
      <c r="H67" s="233"/>
      <c r="N67" s="172"/>
    </row>
    <row r="68" spans="1:14" x14ac:dyDescent="0.25">
      <c r="A68" s="172" t="s">
        <v>1103</v>
      </c>
      <c r="B68" s="172" t="s">
        <v>655</v>
      </c>
      <c r="C68" s="200">
        <v>0</v>
      </c>
      <c r="G68" s="172"/>
      <c r="H68" s="233"/>
      <c r="N68" s="172"/>
    </row>
    <row r="69" spans="1:14" x14ac:dyDescent="0.25">
      <c r="A69" s="172" t="s">
        <v>1104</v>
      </c>
      <c r="B69" s="172" t="s">
        <v>657</v>
      </c>
      <c r="C69" s="200">
        <v>0</v>
      </c>
      <c r="G69" s="172"/>
      <c r="H69" s="233"/>
      <c r="N69" s="172"/>
    </row>
    <row r="70" spans="1:14" x14ac:dyDescent="0.25">
      <c r="A70" s="172" t="s">
        <v>1105</v>
      </c>
      <c r="B70" s="172" t="s">
        <v>659</v>
      </c>
      <c r="C70" s="200">
        <v>0</v>
      </c>
      <c r="G70" s="172"/>
      <c r="H70" s="233"/>
      <c r="N70" s="172"/>
    </row>
    <row r="71" spans="1:14" x14ac:dyDescent="0.25">
      <c r="A71" s="172" t="s">
        <v>1106</v>
      </c>
      <c r="B71" s="172" t="s">
        <v>661</v>
      </c>
      <c r="C71" s="200">
        <v>0</v>
      </c>
      <c r="G71" s="172"/>
      <c r="H71" s="233"/>
      <c r="N71" s="172"/>
    </row>
    <row r="72" spans="1:14" x14ac:dyDescent="0.25">
      <c r="A72" s="172" t="s">
        <v>1107</v>
      </c>
      <c r="B72" s="172" t="s">
        <v>663</v>
      </c>
      <c r="C72" s="200">
        <v>0</v>
      </c>
      <c r="G72" s="172"/>
      <c r="H72" s="233"/>
      <c r="N72" s="172"/>
    </row>
    <row r="73" spans="1:14" x14ac:dyDescent="0.25">
      <c r="A73" s="172" t="s">
        <v>1108</v>
      </c>
      <c r="B73" s="172" t="s">
        <v>665</v>
      </c>
      <c r="C73" s="200">
        <v>0</v>
      </c>
      <c r="G73" s="172"/>
      <c r="H73" s="233"/>
      <c r="N73" s="172"/>
    </row>
    <row r="74" spans="1:14" x14ac:dyDescent="0.25">
      <c r="A74" s="172" t="s">
        <v>1109</v>
      </c>
      <c r="B74" s="172" t="s">
        <v>667</v>
      </c>
      <c r="C74" s="200">
        <v>0</v>
      </c>
      <c r="G74" s="172"/>
      <c r="H74" s="233"/>
      <c r="N74" s="172"/>
    </row>
    <row r="75" spans="1:14" x14ac:dyDescent="0.25">
      <c r="A75" s="172" t="s">
        <v>1110</v>
      </c>
      <c r="B75" s="172" t="s">
        <v>669</v>
      </c>
      <c r="C75" s="200">
        <v>0</v>
      </c>
      <c r="G75" s="172"/>
      <c r="H75" s="233"/>
      <c r="N75" s="172"/>
    </row>
    <row r="76" spans="1:14" x14ac:dyDescent="0.25">
      <c r="A76" s="172" t="s">
        <v>1111</v>
      </c>
      <c r="B76" s="172" t="s">
        <v>671</v>
      </c>
      <c r="C76" s="200">
        <v>0</v>
      </c>
      <c r="G76" s="172"/>
      <c r="H76" s="233"/>
      <c r="N76" s="172"/>
    </row>
    <row r="77" spans="1:14" x14ac:dyDescent="0.25">
      <c r="A77" s="172" t="s">
        <v>1112</v>
      </c>
      <c r="B77" s="172" t="s">
        <v>673</v>
      </c>
      <c r="C77" s="200">
        <v>0</v>
      </c>
      <c r="G77" s="172"/>
      <c r="H77" s="233"/>
      <c r="N77" s="172"/>
    </row>
    <row r="78" spans="1:14" x14ac:dyDescent="0.25">
      <c r="A78" s="172" t="s">
        <v>1113</v>
      </c>
      <c r="B78" s="295" t="s">
        <v>355</v>
      </c>
      <c r="C78" s="200">
        <f>SUM(C79:C81)</f>
        <v>0</v>
      </c>
      <c r="G78" s="172"/>
      <c r="H78" s="233"/>
      <c r="I78" s="178"/>
      <c r="N78" s="172"/>
    </row>
    <row r="79" spans="1:14" x14ac:dyDescent="0.25">
      <c r="A79" s="172" t="s">
        <v>1114</v>
      </c>
      <c r="B79" s="172" t="s">
        <v>676</v>
      </c>
      <c r="C79" s="200">
        <v>0</v>
      </c>
      <c r="G79" s="172"/>
      <c r="H79" s="233"/>
      <c r="N79" s="172"/>
    </row>
    <row r="80" spans="1:14" x14ac:dyDescent="0.25">
      <c r="A80" s="172" t="s">
        <v>1115</v>
      </c>
      <c r="B80" s="172" t="s">
        <v>678</v>
      </c>
      <c r="C80" s="200">
        <v>0</v>
      </c>
      <c r="G80" s="172"/>
      <c r="H80" s="233"/>
      <c r="N80" s="172"/>
    </row>
    <row r="81" spans="1:14" x14ac:dyDescent="0.25">
      <c r="A81" s="172" t="s">
        <v>1116</v>
      </c>
      <c r="B81" s="172" t="s">
        <v>680</v>
      </c>
      <c r="C81" s="200">
        <v>0</v>
      </c>
      <c r="G81" s="172"/>
      <c r="H81" s="233"/>
      <c r="N81" s="172"/>
    </row>
    <row r="82" spans="1:14" x14ac:dyDescent="0.25">
      <c r="A82" s="172" t="s">
        <v>1117</v>
      </c>
      <c r="B82" s="295" t="s">
        <v>308</v>
      </c>
      <c r="C82" s="200">
        <f>SUM(C83:C92)</f>
        <v>1.260692780529943E-2</v>
      </c>
      <c r="G82" s="172"/>
      <c r="H82" s="233"/>
      <c r="I82" s="178"/>
      <c r="N82" s="172"/>
    </row>
    <row r="83" spans="1:14" x14ac:dyDescent="0.25">
      <c r="A83" s="172" t="s">
        <v>1118</v>
      </c>
      <c r="B83" s="189" t="s">
        <v>357</v>
      </c>
      <c r="C83" s="200">
        <v>1.260692780529943E-2</v>
      </c>
      <c r="G83" s="172"/>
      <c r="H83" s="233"/>
      <c r="I83" s="189"/>
      <c r="N83" s="172"/>
    </row>
    <row r="84" spans="1:14" x14ac:dyDescent="0.25">
      <c r="A84" s="172" t="s">
        <v>1119</v>
      </c>
      <c r="B84" s="189" t="s">
        <v>359</v>
      </c>
      <c r="C84" s="200">
        <v>0</v>
      </c>
      <c r="G84" s="172"/>
      <c r="H84" s="233"/>
      <c r="I84" s="189"/>
      <c r="N84" s="172"/>
    </row>
    <row r="85" spans="1:14" x14ac:dyDescent="0.25">
      <c r="A85" s="172" t="s">
        <v>1120</v>
      </c>
      <c r="B85" s="189" t="s">
        <v>361</v>
      </c>
      <c r="C85" s="200">
        <v>0</v>
      </c>
      <c r="G85" s="172"/>
      <c r="H85" s="233"/>
      <c r="I85" s="189"/>
      <c r="N85" s="172"/>
    </row>
    <row r="86" spans="1:14" x14ac:dyDescent="0.25">
      <c r="A86" s="172" t="s">
        <v>1121</v>
      </c>
      <c r="B86" s="189" t="s">
        <v>363</v>
      </c>
      <c r="C86" s="200">
        <v>0</v>
      </c>
      <c r="G86" s="172"/>
      <c r="H86" s="233"/>
      <c r="I86" s="189"/>
      <c r="N86" s="172"/>
    </row>
    <row r="87" spans="1:14" x14ac:dyDescent="0.25">
      <c r="A87" s="172" t="s">
        <v>1122</v>
      </c>
      <c r="B87" s="189" t="s">
        <v>365</v>
      </c>
      <c r="C87" s="200">
        <v>0</v>
      </c>
      <c r="G87" s="172"/>
      <c r="H87" s="233"/>
      <c r="I87" s="189"/>
      <c r="N87" s="172"/>
    </row>
    <row r="88" spans="1:14" x14ac:dyDescent="0.25">
      <c r="A88" s="172" t="s">
        <v>1123</v>
      </c>
      <c r="B88" s="189" t="s">
        <v>367</v>
      </c>
      <c r="C88" s="200">
        <v>0</v>
      </c>
      <c r="G88" s="172"/>
      <c r="H88" s="233"/>
      <c r="I88" s="189"/>
      <c r="N88" s="172"/>
    </row>
    <row r="89" spans="1:14" x14ac:dyDescent="0.25">
      <c r="A89" s="172" t="s">
        <v>1124</v>
      </c>
      <c r="B89" s="189" t="s">
        <v>369</v>
      </c>
      <c r="C89" s="200">
        <v>0</v>
      </c>
      <c r="G89" s="172"/>
      <c r="H89" s="233"/>
      <c r="I89" s="189"/>
      <c r="N89" s="172"/>
    </row>
    <row r="90" spans="1:14" x14ac:dyDescent="0.25">
      <c r="A90" s="172" t="s">
        <v>1125</v>
      </c>
      <c r="B90" s="189" t="s">
        <v>371</v>
      </c>
      <c r="C90" s="200">
        <v>0</v>
      </c>
      <c r="G90" s="172"/>
      <c r="H90" s="233"/>
      <c r="I90" s="189"/>
      <c r="N90" s="172"/>
    </row>
    <row r="91" spans="1:14" x14ac:dyDescent="0.25">
      <c r="A91" s="172" t="s">
        <v>1126</v>
      </c>
      <c r="B91" s="189" t="s">
        <v>373</v>
      </c>
      <c r="C91" s="200">
        <v>0</v>
      </c>
      <c r="G91" s="172"/>
      <c r="H91" s="233"/>
      <c r="I91" s="189"/>
      <c r="N91" s="172"/>
    </row>
    <row r="92" spans="1:14" x14ac:dyDescent="0.25">
      <c r="A92" s="172" t="s">
        <v>1127</v>
      </c>
      <c r="B92" s="189" t="s">
        <v>308</v>
      </c>
      <c r="C92" s="200">
        <v>0</v>
      </c>
      <c r="G92" s="172"/>
      <c r="H92" s="233"/>
      <c r="I92" s="189"/>
      <c r="N92" s="172"/>
    </row>
    <row r="93" spans="1:14" outlineLevel="1" x14ac:dyDescent="0.25">
      <c r="A93" s="172" t="s">
        <v>1128</v>
      </c>
      <c r="B93" s="209" t="s">
        <v>187</v>
      </c>
      <c r="C93" s="200"/>
      <c r="G93" s="172"/>
      <c r="H93" s="233"/>
      <c r="I93" s="189"/>
      <c r="N93" s="172"/>
    </row>
    <row r="94" spans="1:14" outlineLevel="1" x14ac:dyDescent="0.25">
      <c r="A94" s="172" t="s">
        <v>1129</v>
      </c>
      <c r="B94" s="209" t="s">
        <v>187</v>
      </c>
      <c r="C94" s="200"/>
      <c r="G94" s="172"/>
      <c r="H94" s="233"/>
      <c r="I94" s="189"/>
      <c r="N94" s="172"/>
    </row>
    <row r="95" spans="1:14" outlineLevel="1" x14ac:dyDescent="0.25">
      <c r="A95" s="172" t="s">
        <v>1130</v>
      </c>
      <c r="B95" s="209" t="s">
        <v>187</v>
      </c>
      <c r="C95" s="200"/>
      <c r="G95" s="172"/>
      <c r="H95" s="233"/>
      <c r="I95" s="189"/>
      <c r="N95" s="172"/>
    </row>
    <row r="96" spans="1:14" outlineLevel="1" x14ac:dyDescent="0.25">
      <c r="A96" s="172" t="s">
        <v>1131</v>
      </c>
      <c r="B96" s="209" t="s">
        <v>187</v>
      </c>
      <c r="C96" s="200"/>
      <c r="G96" s="172"/>
      <c r="H96" s="233"/>
      <c r="I96" s="189"/>
      <c r="N96" s="172"/>
    </row>
    <row r="97" spans="1:14" outlineLevel="1" x14ac:dyDescent="0.25">
      <c r="A97" s="172" t="s">
        <v>1132</v>
      </c>
      <c r="B97" s="209" t="s">
        <v>187</v>
      </c>
      <c r="C97" s="200"/>
      <c r="G97" s="172"/>
      <c r="H97" s="233"/>
      <c r="I97" s="189"/>
      <c r="N97" s="172"/>
    </row>
    <row r="98" spans="1:14" outlineLevel="1" x14ac:dyDescent="0.25">
      <c r="A98" s="172" t="s">
        <v>1133</v>
      </c>
      <c r="B98" s="209" t="s">
        <v>187</v>
      </c>
      <c r="C98" s="200"/>
      <c r="G98" s="172"/>
      <c r="H98" s="233"/>
      <c r="I98" s="189"/>
      <c r="N98" s="172"/>
    </row>
    <row r="99" spans="1:14" outlineLevel="1" x14ac:dyDescent="0.25">
      <c r="A99" s="172" t="s">
        <v>1134</v>
      </c>
      <c r="B99" s="209" t="s">
        <v>187</v>
      </c>
      <c r="C99" s="200"/>
      <c r="G99" s="172"/>
      <c r="H99" s="233"/>
      <c r="I99" s="189"/>
      <c r="N99" s="172"/>
    </row>
    <row r="100" spans="1:14" outlineLevel="1" x14ac:dyDescent="0.25">
      <c r="A100" s="172" t="s">
        <v>1135</v>
      </c>
      <c r="B100" s="209" t="s">
        <v>187</v>
      </c>
      <c r="C100" s="200"/>
      <c r="G100" s="172"/>
      <c r="H100" s="233"/>
      <c r="I100" s="189"/>
      <c r="N100" s="172"/>
    </row>
    <row r="101" spans="1:14" outlineLevel="1" x14ac:dyDescent="0.25">
      <c r="A101" s="172" t="s">
        <v>1136</v>
      </c>
      <c r="B101" s="209" t="s">
        <v>187</v>
      </c>
      <c r="C101" s="200"/>
      <c r="G101" s="172"/>
      <c r="H101" s="233"/>
      <c r="I101" s="189"/>
      <c r="N101" s="172"/>
    </row>
    <row r="102" spans="1:14" outlineLevel="1" x14ac:dyDescent="0.25">
      <c r="A102" s="172" t="s">
        <v>1137</v>
      </c>
      <c r="B102" s="209" t="s">
        <v>187</v>
      </c>
      <c r="C102" s="200"/>
      <c r="G102" s="172"/>
      <c r="H102" s="233"/>
      <c r="I102" s="189"/>
      <c r="N102" s="172"/>
    </row>
    <row r="103" spans="1:14" ht="15" customHeight="1" x14ac:dyDescent="0.25">
      <c r="A103" s="193"/>
      <c r="B103" s="296" t="s">
        <v>1612</v>
      </c>
      <c r="C103" s="297" t="s">
        <v>1047</v>
      </c>
      <c r="D103" s="193"/>
      <c r="E103" s="195"/>
      <c r="F103" s="193"/>
      <c r="G103" s="196"/>
      <c r="H103" s="233"/>
      <c r="I103" s="293"/>
      <c r="J103" s="186"/>
      <c r="K103" s="186"/>
      <c r="L103" s="178"/>
      <c r="M103" s="186"/>
      <c r="N103" s="215"/>
    </row>
    <row r="104" spans="1:14" x14ac:dyDescent="0.25">
      <c r="A104" s="172" t="s">
        <v>1138</v>
      </c>
      <c r="B104" s="189" t="s">
        <v>703</v>
      </c>
      <c r="C104" s="200"/>
      <c r="G104" s="172"/>
      <c r="H104" s="233"/>
      <c r="I104" s="189"/>
      <c r="N104" s="172"/>
    </row>
    <row r="105" spans="1:14" x14ac:dyDescent="0.25">
      <c r="A105" s="172" t="s">
        <v>1139</v>
      </c>
      <c r="B105" s="189" t="s">
        <v>703</v>
      </c>
      <c r="C105" s="200"/>
      <c r="G105" s="172"/>
      <c r="H105" s="233"/>
      <c r="I105" s="189"/>
      <c r="N105" s="172"/>
    </row>
    <row r="106" spans="1:14" x14ac:dyDescent="0.25">
      <c r="A106" s="172" t="s">
        <v>1140</v>
      </c>
      <c r="B106" s="189" t="s">
        <v>703</v>
      </c>
      <c r="C106" s="200"/>
      <c r="G106" s="172"/>
      <c r="H106" s="233"/>
      <c r="I106" s="189"/>
      <c r="N106" s="172"/>
    </row>
    <row r="107" spans="1:14" x14ac:dyDescent="0.25">
      <c r="A107" s="172" t="s">
        <v>1141</v>
      </c>
      <c r="B107" s="189" t="s">
        <v>703</v>
      </c>
      <c r="C107" s="200"/>
      <c r="G107" s="172"/>
      <c r="H107" s="233"/>
      <c r="I107" s="189"/>
      <c r="N107" s="172"/>
    </row>
    <row r="108" spans="1:14" x14ac:dyDescent="0.25">
      <c r="A108" s="172" t="s">
        <v>1142</v>
      </c>
      <c r="B108" s="189" t="s">
        <v>703</v>
      </c>
      <c r="C108" s="200"/>
      <c r="G108" s="172"/>
      <c r="H108" s="233"/>
      <c r="I108" s="189"/>
      <c r="N108" s="172"/>
    </row>
    <row r="109" spans="1:14" x14ac:dyDescent="0.25">
      <c r="A109" s="172" t="s">
        <v>1143</v>
      </c>
      <c r="B109" s="189" t="s">
        <v>703</v>
      </c>
      <c r="C109" s="200"/>
      <c r="G109" s="172"/>
      <c r="H109" s="233"/>
      <c r="I109" s="189"/>
      <c r="N109" s="172"/>
    </row>
    <row r="110" spans="1:14" x14ac:dyDescent="0.25">
      <c r="A110" s="172" t="s">
        <v>1144</v>
      </c>
      <c r="B110" s="189" t="s">
        <v>703</v>
      </c>
      <c r="C110" s="200"/>
      <c r="G110" s="172"/>
      <c r="H110" s="233"/>
      <c r="I110" s="189"/>
      <c r="N110" s="172"/>
    </row>
    <row r="111" spans="1:14" x14ac:dyDescent="0.25">
      <c r="A111" s="172" t="s">
        <v>1145</v>
      </c>
      <c r="B111" s="189" t="s">
        <v>703</v>
      </c>
      <c r="C111" s="200"/>
      <c r="G111" s="172"/>
      <c r="H111" s="233"/>
      <c r="I111" s="189"/>
      <c r="N111" s="172"/>
    </row>
    <row r="112" spans="1:14" x14ac:dyDescent="0.25">
      <c r="A112" s="172" t="s">
        <v>1146</v>
      </c>
      <c r="B112" s="189" t="s">
        <v>703</v>
      </c>
      <c r="C112" s="200"/>
      <c r="G112" s="172"/>
      <c r="H112" s="233"/>
      <c r="I112" s="189"/>
      <c r="N112" s="172"/>
    </row>
    <row r="113" spans="1:14" x14ac:dyDescent="0.25">
      <c r="A113" s="172" t="s">
        <v>1147</v>
      </c>
      <c r="B113" s="189" t="s">
        <v>703</v>
      </c>
      <c r="C113" s="200"/>
      <c r="G113" s="172"/>
      <c r="H113" s="233"/>
      <c r="I113" s="189"/>
      <c r="N113" s="172"/>
    </row>
    <row r="114" spans="1:14" x14ac:dyDescent="0.25">
      <c r="A114" s="172" t="s">
        <v>1148</v>
      </c>
      <c r="B114" s="189" t="s">
        <v>703</v>
      </c>
      <c r="C114" s="200"/>
      <c r="G114" s="172"/>
      <c r="H114" s="233"/>
      <c r="I114" s="189"/>
      <c r="N114" s="172"/>
    </row>
    <row r="115" spans="1:14" x14ac:dyDescent="0.25">
      <c r="A115" s="172" t="s">
        <v>1149</v>
      </c>
      <c r="B115" s="189" t="s">
        <v>703</v>
      </c>
      <c r="C115" s="200"/>
      <c r="G115" s="172"/>
      <c r="H115" s="233"/>
      <c r="I115" s="189"/>
      <c r="N115" s="172"/>
    </row>
    <row r="116" spans="1:14" x14ac:dyDescent="0.25">
      <c r="A116" s="172" t="s">
        <v>1150</v>
      </c>
      <c r="B116" s="189" t="s">
        <v>703</v>
      </c>
      <c r="C116" s="200"/>
      <c r="G116" s="172"/>
      <c r="H116" s="233"/>
      <c r="I116" s="189"/>
      <c r="N116" s="172"/>
    </row>
    <row r="117" spans="1:14" x14ac:dyDescent="0.25">
      <c r="A117" s="172" t="s">
        <v>1151</v>
      </c>
      <c r="B117" s="189" t="s">
        <v>703</v>
      </c>
      <c r="C117" s="200"/>
      <c r="G117" s="172"/>
      <c r="H117" s="233"/>
      <c r="I117" s="189"/>
      <c r="N117" s="172"/>
    </row>
    <row r="118" spans="1:14" x14ac:dyDescent="0.25">
      <c r="A118" s="172" t="s">
        <v>1152</v>
      </c>
      <c r="B118" s="189" t="s">
        <v>703</v>
      </c>
      <c r="C118" s="200"/>
      <c r="G118" s="172"/>
      <c r="H118" s="233"/>
      <c r="I118" s="189"/>
      <c r="N118" s="172"/>
    </row>
    <row r="119" spans="1:14" x14ac:dyDescent="0.25">
      <c r="A119" s="172" t="s">
        <v>1153</v>
      </c>
      <c r="B119" s="189" t="s">
        <v>703</v>
      </c>
      <c r="C119" s="200"/>
      <c r="G119" s="172"/>
      <c r="H119" s="233"/>
      <c r="I119" s="189"/>
      <c r="N119" s="172"/>
    </row>
    <row r="120" spans="1:14" x14ac:dyDescent="0.25">
      <c r="A120" s="172" t="s">
        <v>1154</v>
      </c>
      <c r="B120" s="189" t="s">
        <v>703</v>
      </c>
      <c r="C120" s="200"/>
      <c r="G120" s="172"/>
      <c r="H120" s="233"/>
      <c r="I120" s="189"/>
      <c r="N120" s="172"/>
    </row>
    <row r="121" spans="1:14" x14ac:dyDescent="0.25">
      <c r="A121" s="172" t="s">
        <v>1155</v>
      </c>
      <c r="B121" s="189" t="s">
        <v>703</v>
      </c>
      <c r="C121" s="200"/>
      <c r="G121" s="172"/>
      <c r="H121" s="233"/>
      <c r="I121" s="189"/>
      <c r="N121" s="172"/>
    </row>
    <row r="122" spans="1:14" x14ac:dyDescent="0.25">
      <c r="A122" s="172" t="s">
        <v>1156</v>
      </c>
      <c r="B122" s="189" t="s">
        <v>703</v>
      </c>
      <c r="C122" s="200"/>
      <c r="G122" s="172"/>
      <c r="H122" s="233"/>
      <c r="I122" s="189"/>
      <c r="N122" s="172"/>
    </row>
    <row r="123" spans="1:14" x14ac:dyDescent="0.25">
      <c r="A123" s="172" t="s">
        <v>1157</v>
      </c>
      <c r="B123" s="189" t="s">
        <v>703</v>
      </c>
      <c r="C123" s="200"/>
      <c r="G123" s="172"/>
      <c r="H123" s="233"/>
      <c r="I123" s="189"/>
      <c r="N123" s="172"/>
    </row>
    <row r="124" spans="1:14" x14ac:dyDescent="0.25">
      <c r="A124" s="172" t="s">
        <v>1158</v>
      </c>
      <c r="B124" s="189" t="s">
        <v>703</v>
      </c>
      <c r="C124" s="200"/>
      <c r="G124" s="172"/>
      <c r="H124" s="233"/>
      <c r="I124" s="189"/>
      <c r="N124" s="172"/>
    </row>
    <row r="125" spans="1:14" x14ac:dyDescent="0.25">
      <c r="A125" s="172" t="s">
        <v>1159</v>
      </c>
      <c r="B125" s="189" t="s">
        <v>703</v>
      </c>
      <c r="C125" s="200"/>
      <c r="G125" s="172"/>
      <c r="H125" s="233"/>
      <c r="I125" s="189"/>
      <c r="N125" s="172"/>
    </row>
    <row r="126" spans="1:14" x14ac:dyDescent="0.25">
      <c r="A126" s="172" t="s">
        <v>1160</v>
      </c>
      <c r="B126" s="189" t="s">
        <v>703</v>
      </c>
      <c r="C126" s="200"/>
      <c r="G126" s="172"/>
      <c r="H126" s="233"/>
      <c r="I126" s="189"/>
      <c r="N126" s="172"/>
    </row>
    <row r="127" spans="1:14" x14ac:dyDescent="0.25">
      <c r="A127" s="172" t="s">
        <v>1161</v>
      </c>
      <c r="B127" s="189" t="s">
        <v>703</v>
      </c>
      <c r="C127" s="200"/>
      <c r="G127" s="172"/>
      <c r="H127" s="233"/>
      <c r="I127" s="189"/>
      <c r="N127" s="172"/>
    </row>
    <row r="128" spans="1:14" x14ac:dyDescent="0.25">
      <c r="A128" s="172" t="s">
        <v>1162</v>
      </c>
      <c r="B128" s="189" t="s">
        <v>703</v>
      </c>
      <c r="G128" s="172"/>
      <c r="H128" s="233"/>
      <c r="I128" s="189"/>
      <c r="N128" s="172"/>
    </row>
    <row r="129" spans="1:14" x14ac:dyDescent="0.25">
      <c r="A129" s="193"/>
      <c r="B129" s="194" t="s">
        <v>753</v>
      </c>
      <c r="C129" s="193" t="s">
        <v>1047</v>
      </c>
      <c r="D129" s="193"/>
      <c r="E129" s="193"/>
      <c r="F129" s="196"/>
      <c r="G129" s="196"/>
      <c r="H129" s="233"/>
      <c r="I129" s="293"/>
      <c r="J129" s="186"/>
      <c r="K129" s="186"/>
      <c r="L129" s="186"/>
      <c r="M129" s="215"/>
      <c r="N129" s="215"/>
    </row>
    <row r="130" spans="1:14" x14ac:dyDescent="0.25">
      <c r="A130" s="172" t="s">
        <v>1163</v>
      </c>
      <c r="B130" s="172" t="s">
        <v>755</v>
      </c>
      <c r="C130" s="200">
        <v>0.91</v>
      </c>
      <c r="D130" s="233"/>
      <c r="E130" s="233"/>
      <c r="F130" s="233"/>
      <c r="G130" s="233"/>
      <c r="H130" s="233"/>
      <c r="K130" s="234"/>
      <c r="L130" s="234"/>
      <c r="M130" s="234"/>
      <c r="N130" s="234"/>
    </row>
    <row r="131" spans="1:14" x14ac:dyDescent="0.25">
      <c r="A131" s="172" t="s">
        <v>1164</v>
      </c>
      <c r="B131" s="172" t="s">
        <v>757</v>
      </c>
      <c r="C131" s="200">
        <f>100%-C130</f>
        <v>8.9999999999999969E-2</v>
      </c>
      <c r="D131" s="233"/>
      <c r="E131" s="233"/>
      <c r="F131" s="233"/>
      <c r="G131" s="233"/>
      <c r="H131" s="233"/>
      <c r="K131" s="234"/>
      <c r="L131" s="234"/>
      <c r="M131" s="234"/>
      <c r="N131" s="234"/>
    </row>
    <row r="132" spans="1:14" x14ac:dyDescent="0.25">
      <c r="A132" s="172" t="s">
        <v>1165</v>
      </c>
      <c r="B132" s="172" t="s">
        <v>308</v>
      </c>
      <c r="C132" s="200">
        <v>0</v>
      </c>
      <c r="D132" s="233"/>
      <c r="E132" s="233"/>
      <c r="F132" s="233"/>
      <c r="G132" s="233"/>
      <c r="H132" s="233"/>
      <c r="K132" s="234"/>
      <c r="L132" s="234"/>
      <c r="M132" s="234"/>
      <c r="N132" s="234"/>
    </row>
    <row r="133" spans="1:14" outlineLevel="1" x14ac:dyDescent="0.25">
      <c r="A133" s="172" t="s">
        <v>1166</v>
      </c>
      <c r="C133" s="200"/>
      <c r="D133" s="233"/>
      <c r="E133" s="233"/>
      <c r="F133" s="233"/>
      <c r="G133" s="233"/>
      <c r="H133" s="233"/>
      <c r="K133" s="234"/>
      <c r="L133" s="234"/>
      <c r="M133" s="234"/>
      <c r="N133" s="234"/>
    </row>
    <row r="134" spans="1:14" outlineLevel="1" x14ac:dyDescent="0.25">
      <c r="A134" s="172" t="s">
        <v>1167</v>
      </c>
      <c r="C134" s="200"/>
      <c r="D134" s="233"/>
      <c r="E134" s="233"/>
      <c r="F134" s="233"/>
      <c r="G134" s="233"/>
      <c r="H134" s="233"/>
      <c r="K134" s="234"/>
      <c r="L134" s="234"/>
      <c r="M134" s="234"/>
      <c r="N134" s="234"/>
    </row>
    <row r="135" spans="1:14" outlineLevel="1" x14ac:dyDescent="0.25">
      <c r="A135" s="172" t="s">
        <v>1168</v>
      </c>
      <c r="C135" s="200"/>
      <c r="D135" s="233"/>
      <c r="E135" s="233"/>
      <c r="F135" s="233"/>
      <c r="G135" s="233"/>
      <c r="H135" s="233"/>
      <c r="K135" s="234"/>
      <c r="L135" s="234"/>
      <c r="M135" s="234"/>
      <c r="N135" s="234"/>
    </row>
    <row r="136" spans="1:14" outlineLevel="1" x14ac:dyDescent="0.25">
      <c r="A136" s="172" t="s">
        <v>1169</v>
      </c>
      <c r="C136" s="200"/>
      <c r="D136" s="233"/>
      <c r="E136" s="233"/>
      <c r="F136" s="233"/>
      <c r="G136" s="233"/>
      <c r="H136" s="233"/>
      <c r="K136" s="234"/>
      <c r="L136" s="234"/>
      <c r="M136" s="234"/>
      <c r="N136" s="234"/>
    </row>
    <row r="137" spans="1:14" x14ac:dyDescent="0.25">
      <c r="A137" s="193"/>
      <c r="B137" s="194" t="s">
        <v>765</v>
      </c>
      <c r="C137" s="193" t="s">
        <v>1047</v>
      </c>
      <c r="D137" s="193"/>
      <c r="E137" s="193"/>
      <c r="F137" s="196"/>
      <c r="G137" s="196"/>
      <c r="H137" s="233"/>
      <c r="I137" s="293"/>
      <c r="J137" s="186"/>
      <c r="K137" s="186"/>
      <c r="L137" s="186"/>
      <c r="M137" s="215"/>
      <c r="N137" s="215"/>
    </row>
    <row r="138" spans="1:14" x14ac:dyDescent="0.25">
      <c r="A138" s="172" t="s">
        <v>1170</v>
      </c>
      <c r="B138" s="172" t="s">
        <v>767</v>
      </c>
      <c r="C138" s="200" t="s">
        <v>256</v>
      </c>
      <c r="D138" s="294"/>
      <c r="E138" s="294"/>
      <c r="F138" s="201"/>
      <c r="G138" s="202"/>
      <c r="H138" s="233"/>
      <c r="K138" s="294"/>
      <c r="L138" s="294"/>
      <c r="M138" s="201"/>
      <c r="N138" s="202"/>
    </row>
    <row r="139" spans="1:14" x14ac:dyDescent="0.25">
      <c r="A139" s="172" t="s">
        <v>1171</v>
      </c>
      <c r="B139" s="172" t="s">
        <v>769</v>
      </c>
      <c r="C139" s="263" t="s">
        <v>1629</v>
      </c>
      <c r="D139" s="294"/>
      <c r="E139" s="294"/>
      <c r="F139" s="201"/>
      <c r="G139" s="202"/>
      <c r="H139" s="233"/>
      <c r="K139" s="294"/>
      <c r="L139" s="294"/>
      <c r="M139" s="201"/>
      <c r="N139" s="202"/>
    </row>
    <row r="140" spans="1:14" x14ac:dyDescent="0.25">
      <c r="A140" s="172" t="s">
        <v>1172</v>
      </c>
      <c r="B140" s="172" t="s">
        <v>308</v>
      </c>
      <c r="C140" s="263" t="s">
        <v>1630</v>
      </c>
      <c r="D140" s="294"/>
      <c r="E140" s="294"/>
      <c r="F140" s="201"/>
      <c r="G140" s="202"/>
      <c r="H140" s="233"/>
      <c r="K140" s="294"/>
      <c r="L140" s="294"/>
      <c r="M140" s="201"/>
      <c r="N140" s="202"/>
    </row>
    <row r="141" spans="1:14" outlineLevel="1" x14ac:dyDescent="0.25">
      <c r="A141" s="172" t="s">
        <v>1173</v>
      </c>
      <c r="C141" s="200"/>
      <c r="D141" s="294"/>
      <c r="E141" s="294"/>
      <c r="F141" s="201"/>
      <c r="G141" s="202"/>
      <c r="H141" s="233"/>
      <c r="K141" s="294"/>
      <c r="L141" s="294"/>
      <c r="M141" s="201"/>
      <c r="N141" s="202"/>
    </row>
    <row r="142" spans="1:14" outlineLevel="1" x14ac:dyDescent="0.25">
      <c r="A142" s="172" t="s">
        <v>1174</v>
      </c>
      <c r="C142" s="200"/>
      <c r="D142" s="294"/>
      <c r="E142" s="294"/>
      <c r="F142" s="201"/>
      <c r="G142" s="202"/>
      <c r="H142" s="233"/>
      <c r="K142" s="294"/>
      <c r="L142" s="294"/>
      <c r="M142" s="201"/>
      <c r="N142" s="202"/>
    </row>
    <row r="143" spans="1:14" outlineLevel="1" x14ac:dyDescent="0.25">
      <c r="A143" s="172" t="s">
        <v>1175</v>
      </c>
      <c r="C143" s="200"/>
      <c r="D143" s="294"/>
      <c r="E143" s="294"/>
      <c r="F143" s="201"/>
      <c r="G143" s="202"/>
      <c r="H143" s="233"/>
      <c r="K143" s="294"/>
      <c r="L143" s="294"/>
      <c r="M143" s="201"/>
      <c r="N143" s="202"/>
    </row>
    <row r="144" spans="1:14" outlineLevel="1" x14ac:dyDescent="0.25">
      <c r="A144" s="172" t="s">
        <v>1176</v>
      </c>
      <c r="C144" s="200"/>
      <c r="D144" s="294"/>
      <c r="E144" s="294"/>
      <c r="F144" s="201"/>
      <c r="G144" s="202"/>
      <c r="H144" s="233"/>
      <c r="K144" s="294"/>
      <c r="L144" s="294"/>
      <c r="M144" s="201"/>
      <c r="N144" s="202"/>
    </row>
    <row r="145" spans="1:14" outlineLevel="1" x14ac:dyDescent="0.25">
      <c r="A145" s="172" t="s">
        <v>1177</v>
      </c>
      <c r="C145" s="200"/>
      <c r="D145" s="294"/>
      <c r="E145" s="294"/>
      <c r="F145" s="201"/>
      <c r="G145" s="202"/>
      <c r="H145" s="233"/>
      <c r="K145" s="294"/>
      <c r="L145" s="294"/>
      <c r="M145" s="201"/>
      <c r="N145" s="202"/>
    </row>
    <row r="146" spans="1:14" outlineLevel="1" x14ac:dyDescent="0.25">
      <c r="A146" s="172" t="s">
        <v>1178</v>
      </c>
      <c r="C146" s="200"/>
      <c r="D146" s="294"/>
      <c r="E146" s="294"/>
      <c r="F146" s="201"/>
      <c r="G146" s="202"/>
      <c r="H146" s="233"/>
      <c r="K146" s="294"/>
      <c r="L146" s="294"/>
      <c r="M146" s="201"/>
      <c r="N146" s="202"/>
    </row>
    <row r="147" spans="1:14" x14ac:dyDescent="0.25">
      <c r="A147" s="193"/>
      <c r="B147" s="194" t="s">
        <v>1179</v>
      </c>
      <c r="C147" s="193" t="s">
        <v>146</v>
      </c>
      <c r="D147" s="193"/>
      <c r="E147" s="193"/>
      <c r="F147" s="193" t="s">
        <v>1047</v>
      </c>
      <c r="G147" s="196"/>
      <c r="H147" s="233"/>
      <c r="I147" s="293"/>
      <c r="J147" s="186"/>
      <c r="K147" s="186"/>
      <c r="L147" s="186"/>
      <c r="M147" s="186"/>
      <c r="N147" s="215"/>
    </row>
    <row r="148" spans="1:14" x14ac:dyDescent="0.25">
      <c r="A148" s="172" t="s">
        <v>1180</v>
      </c>
      <c r="B148" s="189" t="s">
        <v>1181</v>
      </c>
      <c r="C148" s="197">
        <v>120</v>
      </c>
      <c r="D148" s="294"/>
      <c r="E148" s="294"/>
      <c r="F148" s="203">
        <f>IF($C$152=0,"",IF(C148="[for completion]","",C148/$C$152))</f>
        <v>5.3377719872836481E-2</v>
      </c>
      <c r="G148" s="202"/>
      <c r="H148" s="233"/>
      <c r="I148" s="189"/>
      <c r="K148" s="294"/>
      <c r="L148" s="294"/>
      <c r="M148" s="204"/>
      <c r="N148" s="202"/>
    </row>
    <row r="149" spans="1:14" x14ac:dyDescent="0.25">
      <c r="A149" s="172" t="s">
        <v>1182</v>
      </c>
      <c r="B149" s="189" t="s">
        <v>1183</v>
      </c>
      <c r="C149" s="197">
        <v>1785.375</v>
      </c>
      <c r="D149" s="294"/>
      <c r="E149" s="294"/>
      <c r="F149" s="203">
        <f>IF($C$152=0,"",IF(C149="[for completion]","",C149/$C$152))</f>
        <v>0.79416038848304527</v>
      </c>
      <c r="G149" s="202"/>
      <c r="H149" s="233"/>
      <c r="I149" s="189"/>
      <c r="K149" s="294"/>
      <c r="L149" s="294"/>
      <c r="M149" s="204"/>
      <c r="N149" s="202"/>
    </row>
    <row r="150" spans="1:14" x14ac:dyDescent="0.25">
      <c r="A150" s="172" t="s">
        <v>1184</v>
      </c>
      <c r="B150" s="189" t="s">
        <v>1185</v>
      </c>
      <c r="C150" s="197">
        <v>179.57400000000001</v>
      </c>
      <c r="D150" s="294"/>
      <c r="E150" s="294"/>
      <c r="F150" s="203">
        <f>IF($C$152=0,"",IF(C150="[for completion]","",C150/$C$152))</f>
        <v>7.987708890370615E-2</v>
      </c>
      <c r="G150" s="202"/>
      <c r="H150" s="233"/>
      <c r="I150" s="189"/>
      <c r="K150" s="294"/>
      <c r="L150" s="294"/>
      <c r="M150" s="204"/>
      <c r="N150" s="202"/>
    </row>
    <row r="151" spans="1:14" ht="15" customHeight="1" x14ac:dyDescent="0.25">
      <c r="A151" s="172" t="s">
        <v>1186</v>
      </c>
      <c r="B151" s="189" t="s">
        <v>1187</v>
      </c>
      <c r="C151" s="197">
        <v>163.18</v>
      </c>
      <c r="D151" s="294"/>
      <c r="E151" s="294"/>
      <c r="F151" s="203">
        <f>IF($C$152=0,"",IF(C151="[for completion]","",C151/$C$152))</f>
        <v>7.2584802740412138E-2</v>
      </c>
      <c r="G151" s="202"/>
      <c r="H151" s="233"/>
      <c r="I151" s="189"/>
      <c r="K151" s="294"/>
      <c r="L151" s="294"/>
      <c r="M151" s="204"/>
      <c r="N151" s="202"/>
    </row>
    <row r="152" spans="1:14" ht="15" customHeight="1" x14ac:dyDescent="0.25">
      <c r="A152" s="172" t="s">
        <v>1188</v>
      </c>
      <c r="B152" s="206" t="s">
        <v>185</v>
      </c>
      <c r="C152" s="207">
        <f>SUM(C148:C151)</f>
        <v>2248.1289999999999</v>
      </c>
      <c r="D152" s="294"/>
      <c r="E152" s="294"/>
      <c r="F152" s="200">
        <f>SUM(F148:F151)</f>
        <v>1</v>
      </c>
      <c r="G152" s="202"/>
      <c r="H152" s="233"/>
      <c r="I152" s="189"/>
      <c r="K152" s="294"/>
      <c r="L152" s="294"/>
      <c r="M152" s="204"/>
      <c r="N152" s="202"/>
    </row>
    <row r="153" spans="1:14" ht="15" customHeight="1" outlineLevel="1" x14ac:dyDescent="0.25">
      <c r="A153" s="172" t="s">
        <v>1189</v>
      </c>
      <c r="B153" s="209" t="s">
        <v>1190</v>
      </c>
      <c r="D153" s="294"/>
      <c r="E153" s="294"/>
      <c r="F153" s="203">
        <f>IF($C$152=0,"",IF(C153="[for completion]","",C153/$C$152))</f>
        <v>0</v>
      </c>
      <c r="G153" s="202"/>
      <c r="H153" s="233"/>
      <c r="I153" s="189"/>
      <c r="K153" s="294"/>
      <c r="L153" s="294"/>
      <c r="M153" s="204"/>
      <c r="N153" s="202"/>
    </row>
    <row r="154" spans="1:14" ht="15" customHeight="1" outlineLevel="1" x14ac:dyDescent="0.25">
      <c r="A154" s="172" t="s">
        <v>1191</v>
      </c>
      <c r="B154" s="209" t="s">
        <v>1192</v>
      </c>
      <c r="D154" s="294"/>
      <c r="E154" s="294"/>
      <c r="F154" s="203">
        <f t="shared" ref="F154:F159" si="2">IF($C$152=0,"",IF(C154="[for completion]","",C154/$C$152))</f>
        <v>0</v>
      </c>
      <c r="G154" s="202"/>
      <c r="H154" s="233"/>
      <c r="I154" s="189"/>
      <c r="K154" s="294"/>
      <c r="L154" s="294"/>
      <c r="M154" s="204"/>
      <c r="N154" s="202"/>
    </row>
    <row r="155" spans="1:14" ht="15" customHeight="1" outlineLevel="1" x14ac:dyDescent="0.25">
      <c r="A155" s="172" t="s">
        <v>1193</v>
      </c>
      <c r="B155" s="209" t="s">
        <v>1194</v>
      </c>
      <c r="D155" s="294"/>
      <c r="E155" s="294"/>
      <c r="F155" s="203">
        <f t="shared" si="2"/>
        <v>0</v>
      </c>
      <c r="G155" s="202"/>
      <c r="H155" s="233"/>
      <c r="I155" s="189"/>
      <c r="K155" s="294"/>
      <c r="L155" s="294"/>
      <c r="M155" s="204"/>
      <c r="N155" s="202"/>
    </row>
    <row r="156" spans="1:14" ht="15" customHeight="1" outlineLevel="1" x14ac:dyDescent="0.25">
      <c r="A156" s="172" t="s">
        <v>1195</v>
      </c>
      <c r="B156" s="209" t="s">
        <v>1196</v>
      </c>
      <c r="D156" s="294"/>
      <c r="E156" s="294"/>
      <c r="F156" s="203">
        <f t="shared" si="2"/>
        <v>0</v>
      </c>
      <c r="G156" s="202"/>
      <c r="H156" s="233"/>
      <c r="I156" s="189"/>
      <c r="K156" s="294"/>
      <c r="L156" s="294"/>
      <c r="M156" s="204"/>
      <c r="N156" s="202"/>
    </row>
    <row r="157" spans="1:14" ht="15" customHeight="1" outlineLevel="1" x14ac:dyDescent="0.25">
      <c r="A157" s="172" t="s">
        <v>1197</v>
      </c>
      <c r="B157" s="209" t="s">
        <v>1198</v>
      </c>
      <c r="D157" s="294"/>
      <c r="E157" s="294"/>
      <c r="F157" s="203">
        <f t="shared" si="2"/>
        <v>0</v>
      </c>
      <c r="G157" s="202"/>
      <c r="H157" s="233"/>
      <c r="I157" s="189"/>
      <c r="K157" s="294"/>
      <c r="L157" s="294"/>
      <c r="M157" s="204"/>
      <c r="N157" s="202"/>
    </row>
    <row r="158" spans="1:14" ht="15" customHeight="1" outlineLevel="1" x14ac:dyDescent="0.25">
      <c r="A158" s="172" t="s">
        <v>1199</v>
      </c>
      <c r="B158" s="209" t="s">
        <v>1200</v>
      </c>
      <c r="D158" s="294"/>
      <c r="E158" s="294"/>
      <c r="F158" s="203">
        <f t="shared" si="2"/>
        <v>0</v>
      </c>
      <c r="G158" s="202"/>
      <c r="H158" s="233"/>
      <c r="I158" s="189"/>
      <c r="K158" s="294"/>
      <c r="L158" s="294"/>
      <c r="M158" s="204"/>
      <c r="N158" s="202"/>
    </row>
    <row r="159" spans="1:14" ht="15" customHeight="1" outlineLevel="1" x14ac:dyDescent="0.25">
      <c r="A159" s="172" t="s">
        <v>1201</v>
      </c>
      <c r="B159" s="209" t="s">
        <v>1202</v>
      </c>
      <c r="D159" s="294"/>
      <c r="E159" s="294"/>
      <c r="F159" s="203">
        <f t="shared" si="2"/>
        <v>0</v>
      </c>
      <c r="G159" s="202"/>
      <c r="H159" s="233"/>
      <c r="I159" s="189"/>
      <c r="K159" s="294"/>
      <c r="L159" s="294"/>
      <c r="M159" s="204"/>
      <c r="N159" s="202"/>
    </row>
    <row r="160" spans="1:14" ht="15" customHeight="1" outlineLevel="1" x14ac:dyDescent="0.25">
      <c r="A160" s="172" t="s">
        <v>1203</v>
      </c>
      <c r="B160" s="209"/>
      <c r="D160" s="294"/>
      <c r="E160" s="294"/>
      <c r="F160" s="204"/>
      <c r="G160" s="202"/>
      <c r="H160" s="233"/>
      <c r="I160" s="189"/>
      <c r="K160" s="294"/>
      <c r="L160" s="294"/>
      <c r="M160" s="204"/>
      <c r="N160" s="202"/>
    </row>
    <row r="161" spans="1:14" ht="15" customHeight="1" outlineLevel="1" x14ac:dyDescent="0.25">
      <c r="A161" s="172" t="s">
        <v>1204</v>
      </c>
      <c r="B161" s="209"/>
      <c r="D161" s="294"/>
      <c r="E161" s="294"/>
      <c r="F161" s="204"/>
      <c r="G161" s="202"/>
      <c r="H161" s="233"/>
      <c r="I161" s="189"/>
      <c r="K161" s="294"/>
      <c r="L161" s="294"/>
      <c r="M161" s="204"/>
      <c r="N161" s="202"/>
    </row>
    <row r="162" spans="1:14" ht="15" customHeight="1" outlineLevel="1" x14ac:dyDescent="0.25">
      <c r="A162" s="172" t="s">
        <v>1205</v>
      </c>
      <c r="B162" s="209"/>
      <c r="D162" s="294"/>
      <c r="E162" s="294"/>
      <c r="F162" s="204"/>
      <c r="G162" s="202"/>
      <c r="H162" s="233"/>
      <c r="I162" s="189"/>
      <c r="K162" s="294"/>
      <c r="L162" s="294"/>
      <c r="M162" s="204"/>
      <c r="N162" s="202"/>
    </row>
    <row r="163" spans="1:14" ht="15" customHeight="1" outlineLevel="1" x14ac:dyDescent="0.25">
      <c r="A163" s="172" t="s">
        <v>1206</v>
      </c>
      <c r="B163" s="209"/>
      <c r="D163" s="294"/>
      <c r="E163" s="294"/>
      <c r="F163" s="204"/>
      <c r="G163" s="202"/>
      <c r="H163" s="233"/>
      <c r="I163" s="189"/>
      <c r="K163" s="294"/>
      <c r="L163" s="294"/>
      <c r="M163" s="204"/>
      <c r="N163" s="202"/>
    </row>
    <row r="164" spans="1:14" ht="15" customHeight="1" outlineLevel="1" x14ac:dyDescent="0.25">
      <c r="A164" s="172" t="s">
        <v>1207</v>
      </c>
      <c r="B164" s="189"/>
      <c r="D164" s="294"/>
      <c r="E164" s="294"/>
      <c r="F164" s="204"/>
      <c r="G164" s="202"/>
      <c r="H164" s="233"/>
      <c r="I164" s="189"/>
      <c r="K164" s="294"/>
      <c r="L164" s="294"/>
      <c r="M164" s="204"/>
      <c r="N164" s="202"/>
    </row>
    <row r="165" spans="1:14" outlineLevel="1" x14ac:dyDescent="0.25">
      <c r="A165" s="172" t="s">
        <v>1208</v>
      </c>
      <c r="B165" s="191"/>
      <c r="C165" s="191"/>
      <c r="D165" s="191"/>
      <c r="E165" s="191"/>
      <c r="F165" s="204"/>
      <c r="G165" s="202"/>
      <c r="H165" s="233"/>
      <c r="I165" s="206"/>
      <c r="J165" s="189"/>
      <c r="K165" s="294"/>
      <c r="L165" s="294"/>
      <c r="M165" s="201"/>
      <c r="N165" s="202"/>
    </row>
    <row r="166" spans="1:14" ht="15" customHeight="1" x14ac:dyDescent="0.25">
      <c r="A166" s="193"/>
      <c r="B166" s="194" t="s">
        <v>1209</v>
      </c>
      <c r="C166" s="193"/>
      <c r="D166" s="193"/>
      <c r="E166" s="193"/>
      <c r="F166" s="196"/>
      <c r="G166" s="196"/>
      <c r="H166" s="233"/>
      <c r="I166" s="293"/>
      <c r="J166" s="186"/>
      <c r="K166" s="186"/>
      <c r="L166" s="186"/>
      <c r="M166" s="215"/>
      <c r="N166" s="215"/>
    </row>
    <row r="167" spans="1:14" x14ac:dyDescent="0.25">
      <c r="A167" s="172" t="s">
        <v>1210</v>
      </c>
      <c r="B167" s="172" t="s">
        <v>795</v>
      </c>
      <c r="C167" s="200">
        <v>0</v>
      </c>
      <c r="D167" s="233"/>
      <c r="E167" s="169"/>
      <c r="F167" s="169"/>
      <c r="G167" s="233"/>
      <c r="H167" s="233"/>
      <c r="K167" s="234"/>
      <c r="L167" s="169"/>
      <c r="M167" s="169"/>
      <c r="N167" s="234"/>
    </row>
    <row r="168" spans="1:14" outlineLevel="1" x14ac:dyDescent="0.25">
      <c r="A168" s="172" t="s">
        <v>1211</v>
      </c>
      <c r="D168" s="233"/>
      <c r="E168" s="169"/>
      <c r="F168" s="169"/>
      <c r="G168" s="233"/>
      <c r="H168" s="233"/>
      <c r="K168" s="234"/>
      <c r="L168" s="169"/>
      <c r="M168" s="169"/>
      <c r="N168" s="234"/>
    </row>
    <row r="169" spans="1:14" outlineLevel="1" x14ac:dyDescent="0.25">
      <c r="A169" s="172" t="s">
        <v>1212</v>
      </c>
      <c r="D169" s="233"/>
      <c r="E169" s="169"/>
      <c r="F169" s="169"/>
      <c r="G169" s="233"/>
      <c r="H169" s="233"/>
      <c r="K169" s="234"/>
      <c r="L169" s="169"/>
      <c r="M169" s="169"/>
      <c r="N169" s="234"/>
    </row>
    <row r="170" spans="1:14" outlineLevel="1" x14ac:dyDescent="0.25">
      <c r="A170" s="172" t="s">
        <v>1213</v>
      </c>
      <c r="D170" s="233"/>
      <c r="E170" s="169"/>
      <c r="F170" s="169"/>
      <c r="G170" s="233"/>
      <c r="H170" s="233"/>
      <c r="K170" s="234"/>
      <c r="L170" s="169"/>
      <c r="M170" s="169"/>
      <c r="N170" s="234"/>
    </row>
    <row r="171" spans="1:14" outlineLevel="1" x14ac:dyDescent="0.25">
      <c r="A171" s="172" t="s">
        <v>1214</v>
      </c>
      <c r="D171" s="233"/>
      <c r="E171" s="169"/>
      <c r="F171" s="169"/>
      <c r="G171" s="233"/>
      <c r="H171" s="233"/>
      <c r="K171" s="234"/>
      <c r="L171" s="169"/>
      <c r="M171" s="169"/>
      <c r="N171" s="234"/>
    </row>
    <row r="172" spans="1:14" x14ac:dyDescent="0.25">
      <c r="A172" s="193"/>
      <c r="B172" s="194" t="s">
        <v>1215</v>
      </c>
      <c r="C172" s="193" t="s">
        <v>1047</v>
      </c>
      <c r="D172" s="193"/>
      <c r="E172" s="193"/>
      <c r="F172" s="196"/>
      <c r="G172" s="196"/>
      <c r="H172" s="233"/>
      <c r="I172" s="293"/>
      <c r="J172" s="186"/>
      <c r="K172" s="186"/>
      <c r="L172" s="186"/>
      <c r="M172" s="215"/>
      <c r="N172" s="215"/>
    </row>
    <row r="173" spans="1:14" ht="15" customHeight="1" x14ac:dyDescent="0.25">
      <c r="A173" s="172" t="s">
        <v>1216</v>
      </c>
      <c r="B173" s="172" t="s">
        <v>1217</v>
      </c>
      <c r="C173" s="200">
        <v>0.82406169752714364</v>
      </c>
      <c r="D173" s="233"/>
      <c r="E173" s="233"/>
      <c r="F173" s="233"/>
      <c r="G173" s="233"/>
      <c r="H173" s="233"/>
      <c r="K173" s="234"/>
      <c r="L173" s="234"/>
      <c r="M173" s="234"/>
      <c r="N173" s="234"/>
    </row>
    <row r="174" spans="1:14" outlineLevel="1" x14ac:dyDescent="0.25">
      <c r="A174" s="172" t="s">
        <v>1218</v>
      </c>
      <c r="D174" s="233"/>
      <c r="E174" s="233"/>
      <c r="F174" s="233"/>
      <c r="G174" s="233"/>
      <c r="H174" s="233"/>
      <c r="K174" s="234"/>
      <c r="L174" s="234"/>
      <c r="M174" s="234"/>
      <c r="N174" s="234"/>
    </row>
    <row r="175" spans="1:14" outlineLevel="1" x14ac:dyDescent="0.25">
      <c r="A175" s="172" t="s">
        <v>1219</v>
      </c>
      <c r="D175" s="233"/>
      <c r="E175" s="233"/>
      <c r="F175" s="233"/>
      <c r="G175" s="233"/>
      <c r="H175" s="233"/>
      <c r="K175" s="234"/>
      <c r="L175" s="234"/>
      <c r="M175" s="234"/>
      <c r="N175" s="234"/>
    </row>
    <row r="176" spans="1:14" outlineLevel="1" x14ac:dyDescent="0.25">
      <c r="A176" s="172" t="s">
        <v>1220</v>
      </c>
      <c r="D176" s="233"/>
      <c r="E176" s="233"/>
      <c r="F176" s="233"/>
      <c r="G176" s="233"/>
      <c r="H176" s="233"/>
      <c r="K176" s="234"/>
      <c r="L176" s="234"/>
      <c r="M176" s="234"/>
      <c r="N176" s="234"/>
    </row>
    <row r="177" spans="1:14" outlineLevel="1" x14ac:dyDescent="0.25">
      <c r="A177" s="172" t="s">
        <v>1221</v>
      </c>
      <c r="D177" s="233"/>
      <c r="E177" s="233"/>
      <c r="F177" s="233"/>
      <c r="G177" s="233"/>
      <c r="H177" s="233"/>
      <c r="K177" s="234"/>
      <c r="L177" s="234"/>
      <c r="M177" s="234"/>
      <c r="N177" s="234"/>
    </row>
    <row r="178" spans="1:14" outlineLevel="1" x14ac:dyDescent="0.25">
      <c r="A178" s="172" t="s">
        <v>1222</v>
      </c>
    </row>
    <row r="179" spans="1:14" outlineLevel="1" x14ac:dyDescent="0.25">
      <c r="A179" s="172" t="s">
        <v>1223</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1" customWidth="1"/>
    <col min="2" max="2" width="48.42578125" style="1" customWidth="1"/>
    <col min="3" max="3" width="38.42578125" style="1" customWidth="1"/>
    <col min="4" max="4" width="56.5703125" style="1" customWidth="1"/>
    <col min="5" max="5" width="255.7109375" style="1" customWidth="1"/>
    <col min="6" max="1025" width="11.42578125" style="1" customWidth="1"/>
    <col min="1026" max="16384" width="9.140625" style="1"/>
  </cols>
  <sheetData>
    <row r="1" spans="1:5" s="2" customFormat="1" ht="21" customHeight="1" x14ac:dyDescent="0.35">
      <c r="A1" s="3" t="s">
        <v>1224</v>
      </c>
      <c r="B1" s="3" t="s">
        <v>1225</v>
      </c>
      <c r="C1" s="3" t="s">
        <v>1226</v>
      </c>
      <c r="D1" s="3" t="s">
        <v>1227</v>
      </c>
      <c r="E1" s="3" t="s">
        <v>1228</v>
      </c>
    </row>
    <row r="2" spans="1:5" ht="105" customHeight="1" x14ac:dyDescent="0.25">
      <c r="A2" s="4" t="s">
        <v>1229</v>
      </c>
      <c r="B2" s="4" t="s">
        <v>1230</v>
      </c>
      <c r="C2" s="5"/>
      <c r="D2" s="5"/>
      <c r="E2" s="6" t="s">
        <v>1231</v>
      </c>
    </row>
    <row r="3" spans="1:5" ht="60" customHeight="1" x14ac:dyDescent="0.25">
      <c r="A3" s="4" t="s">
        <v>1232</v>
      </c>
      <c r="B3" s="4" t="s">
        <v>1233</v>
      </c>
      <c r="C3" s="4" t="s">
        <v>1234</v>
      </c>
      <c r="D3" s="4" t="s">
        <v>1235</v>
      </c>
      <c r="E3" s="6" t="s">
        <v>1236</v>
      </c>
    </row>
    <row r="4" spans="1:5" ht="15" customHeight="1" x14ac:dyDescent="0.25">
      <c r="A4" s="4" t="s">
        <v>1237</v>
      </c>
      <c r="B4" s="4" t="s">
        <v>1238</v>
      </c>
      <c r="C4" s="5"/>
      <c r="D4" s="5"/>
      <c r="E4" s="7" t="s">
        <v>1239</v>
      </c>
    </row>
    <row r="5" spans="1:5" ht="15" customHeight="1" x14ac:dyDescent="0.25">
      <c r="A5" s="4" t="s">
        <v>1240</v>
      </c>
      <c r="B5" s="5"/>
      <c r="C5" s="5"/>
      <c r="D5" s="5"/>
      <c r="E5" s="7" t="s">
        <v>1241</v>
      </c>
    </row>
    <row r="6" spans="1:5" ht="15" customHeight="1" x14ac:dyDescent="0.25">
      <c r="A6" s="4" t="s">
        <v>1242</v>
      </c>
      <c r="B6" s="5"/>
      <c r="C6" s="5"/>
      <c r="D6" s="5"/>
      <c r="E6" s="7" t="s">
        <v>1243</v>
      </c>
    </row>
    <row r="7" spans="1:5" ht="120" customHeight="1" x14ac:dyDescent="0.25">
      <c r="A7" s="4" t="s">
        <v>1244</v>
      </c>
      <c r="B7" s="6" t="s">
        <v>1245</v>
      </c>
      <c r="C7" s="5"/>
      <c r="D7" s="5"/>
      <c r="E7" s="6" t="s">
        <v>1246</v>
      </c>
    </row>
    <row r="8" spans="1:5" ht="90" customHeight="1" x14ac:dyDescent="0.25">
      <c r="A8" s="4" t="s">
        <v>1247</v>
      </c>
      <c r="B8" s="5"/>
      <c r="C8" s="6" t="s">
        <v>1248</v>
      </c>
      <c r="D8" s="4" t="s">
        <v>1249</v>
      </c>
      <c r="E8" s="7" t="s">
        <v>1250</v>
      </c>
    </row>
    <row r="9" spans="1:5" ht="15" customHeight="1" x14ac:dyDescent="0.25">
      <c r="A9" s="4" t="s">
        <v>1251</v>
      </c>
      <c r="B9" s="5"/>
      <c r="C9" s="4" t="s">
        <v>1252</v>
      </c>
      <c r="D9" s="5"/>
      <c r="E9" s="8" t="s">
        <v>1253</v>
      </c>
    </row>
    <row r="10" spans="1:5" ht="30" customHeight="1" x14ac:dyDescent="0.25">
      <c r="A10" s="4" t="s">
        <v>1254</v>
      </c>
      <c r="B10" s="6" t="s">
        <v>1255</v>
      </c>
      <c r="C10" s="5"/>
      <c r="D10" s="5"/>
      <c r="E10" s="7" t="s">
        <v>1256</v>
      </c>
    </row>
    <row r="11" spans="1:5" ht="15" customHeight="1" x14ac:dyDescent="0.25">
      <c r="A11" s="4" t="s">
        <v>1257</v>
      </c>
      <c r="B11" s="5"/>
      <c r="C11" s="4" t="s">
        <v>1258</v>
      </c>
      <c r="D11" s="4" t="s">
        <v>1259</v>
      </c>
      <c r="E11" s="7" t="s">
        <v>1260</v>
      </c>
    </row>
    <row r="12" spans="1:5" ht="30" customHeight="1" x14ac:dyDescent="0.25">
      <c r="A12" s="9" t="s">
        <v>1261</v>
      </c>
      <c r="B12" s="9" t="s">
        <v>1262</v>
      </c>
      <c r="C12" s="9" t="s">
        <v>1263</v>
      </c>
      <c r="D12" s="9" t="s">
        <v>1264</v>
      </c>
      <c r="E12" s="9" t="s">
        <v>1265</v>
      </c>
    </row>
    <row r="13" spans="1:5" ht="30" customHeight="1" x14ac:dyDescent="0.25">
      <c r="A13" s="4" t="s">
        <v>1266</v>
      </c>
      <c r="B13" s="9" t="s">
        <v>1267</v>
      </c>
      <c r="C13" s="5"/>
      <c r="D13" s="5"/>
      <c r="E13" s="6" t="s">
        <v>1268</v>
      </c>
    </row>
    <row r="14" spans="1:5" ht="60" customHeight="1" x14ac:dyDescent="0.25">
      <c r="A14" s="4" t="s">
        <v>1269</v>
      </c>
      <c r="B14" s="9" t="s">
        <v>1270</v>
      </c>
      <c r="C14" s="5"/>
      <c r="D14" s="5"/>
      <c r="E14" s="6" t="s">
        <v>1271</v>
      </c>
    </row>
    <row r="15" spans="1:5" ht="30" customHeight="1" x14ac:dyDescent="0.25">
      <c r="A15" s="8" t="s">
        <v>1272</v>
      </c>
      <c r="B15" s="9" t="s">
        <v>1273</v>
      </c>
      <c r="C15" s="10"/>
      <c r="D15" s="10"/>
      <c r="E15" s="11" t="s">
        <v>1274</v>
      </c>
    </row>
    <row r="16" spans="1:5" ht="60" customHeight="1" x14ac:dyDescent="0.25">
      <c r="A16" s="4" t="s">
        <v>1275</v>
      </c>
      <c r="B16" s="9" t="s">
        <v>1276</v>
      </c>
      <c r="C16" s="5"/>
      <c r="D16" s="5"/>
      <c r="E16" s="6" t="s">
        <v>1277</v>
      </c>
    </row>
    <row r="17" spans="1:5" ht="45" customHeight="1" x14ac:dyDescent="0.25">
      <c r="A17" s="4" t="s">
        <v>1278</v>
      </c>
      <c r="B17" s="9" t="s">
        <v>1279</v>
      </c>
      <c r="C17" s="5"/>
      <c r="D17" s="5"/>
      <c r="E17" s="6" t="s">
        <v>1280</v>
      </c>
    </row>
    <row r="18" spans="1:5" ht="30" customHeight="1" x14ac:dyDescent="0.25">
      <c r="A18" s="4" t="s">
        <v>1281</v>
      </c>
      <c r="B18" s="9" t="s">
        <v>1282</v>
      </c>
      <c r="C18" s="5"/>
      <c r="D18" s="5"/>
      <c r="E18" s="11" t="s">
        <v>1283</v>
      </c>
    </row>
    <row r="19" spans="1:5" ht="45" customHeight="1" x14ac:dyDescent="0.25">
      <c r="A19" s="4" t="s">
        <v>1284</v>
      </c>
      <c r="B19" s="9" t="s">
        <v>1285</v>
      </c>
      <c r="C19" s="5"/>
      <c r="D19" s="5"/>
      <c r="E19" s="6" t="s">
        <v>1286</v>
      </c>
    </row>
    <row r="20" spans="1:5" ht="30" customHeight="1" x14ac:dyDescent="0.25">
      <c r="A20" s="4" t="s">
        <v>1287</v>
      </c>
      <c r="B20" s="9" t="s">
        <v>1288</v>
      </c>
      <c r="C20" s="5"/>
      <c r="D20" s="5"/>
      <c r="E20" s="11" t="s">
        <v>1289</v>
      </c>
    </row>
    <row r="21" spans="1:5" ht="75" customHeight="1" x14ac:dyDescent="0.25">
      <c r="A21" s="4" t="s">
        <v>1290</v>
      </c>
      <c r="B21" s="5"/>
      <c r="C21" s="6" t="s">
        <v>1291</v>
      </c>
      <c r="D21" s="4" t="s">
        <v>1292</v>
      </c>
      <c r="E21" s="7" t="s">
        <v>1293</v>
      </c>
    </row>
    <row r="22" spans="1:5" ht="15" customHeight="1" x14ac:dyDescent="0.25">
      <c r="A22" s="4" t="s">
        <v>1294</v>
      </c>
      <c r="B22" s="5"/>
      <c r="C22" s="4" t="s">
        <v>1295</v>
      </c>
      <c r="D22" s="5"/>
      <c r="E22" s="7" t="s">
        <v>1296</v>
      </c>
    </row>
    <row r="23" spans="1:5" ht="15" customHeight="1" x14ac:dyDescent="0.25">
      <c r="A23" s="4" t="s">
        <v>1297</v>
      </c>
      <c r="B23" s="5"/>
      <c r="C23" s="4" t="s">
        <v>1298</v>
      </c>
      <c r="D23" s="4" t="s">
        <v>1299</v>
      </c>
      <c r="E23" s="7" t="s">
        <v>1300</v>
      </c>
    </row>
    <row r="24" spans="1:5" ht="30" customHeight="1" x14ac:dyDescent="0.25">
      <c r="A24" s="4" t="s">
        <v>1301</v>
      </c>
      <c r="B24" s="5"/>
      <c r="C24" s="6" t="s">
        <v>1291</v>
      </c>
      <c r="D24" s="4" t="s">
        <v>1292</v>
      </c>
      <c r="E24" s="7" t="s">
        <v>1302</v>
      </c>
    </row>
    <row r="25" spans="1:5" ht="120" customHeight="1" x14ac:dyDescent="0.25">
      <c r="A25" s="4" t="s">
        <v>1303</v>
      </c>
      <c r="B25" s="4" t="s">
        <v>1304</v>
      </c>
      <c r="C25" s="5"/>
      <c r="D25" s="4" t="s">
        <v>1305</v>
      </c>
      <c r="E25" s="7" t="s">
        <v>1306</v>
      </c>
    </row>
    <row r="26" spans="1:5" ht="15" customHeight="1" x14ac:dyDescent="0.25">
      <c r="A26" s="12" t="s">
        <v>1307</v>
      </c>
      <c r="B26" s="13"/>
      <c r="C26" s="12" t="s">
        <v>1308</v>
      </c>
      <c r="D26" s="13"/>
      <c r="E26" s="14" t="s">
        <v>1309</v>
      </c>
    </row>
    <row r="27" spans="1:5" ht="75" customHeight="1" x14ac:dyDescent="0.25">
      <c r="A27" s="6" t="s">
        <v>1310</v>
      </c>
      <c r="B27" s="6" t="s">
        <v>1311</v>
      </c>
      <c r="C27" s="15"/>
      <c r="D27" s="6" t="s">
        <v>1312</v>
      </c>
      <c r="E27" s="7" t="s">
        <v>1313</v>
      </c>
    </row>
    <row r="28" spans="1:5" ht="15" customHeight="1" x14ac:dyDescent="0.25">
      <c r="A28" s="6" t="s">
        <v>164</v>
      </c>
      <c r="B28" s="15"/>
      <c r="C28" s="15"/>
      <c r="D28" s="6"/>
      <c r="E28" s="7" t="s">
        <v>1314</v>
      </c>
    </row>
    <row r="29" spans="1:5" ht="15" customHeight="1" x14ac:dyDescent="0.25">
      <c r="A29" s="6" t="s">
        <v>626</v>
      </c>
      <c r="B29" s="15"/>
      <c r="C29" s="15"/>
      <c r="D29" s="6"/>
      <c r="E29" s="7" t="s">
        <v>1315</v>
      </c>
    </row>
    <row r="30" spans="1:5" ht="15" customHeight="1" x14ac:dyDescent="0.25">
      <c r="A30" s="6" t="s">
        <v>256</v>
      </c>
      <c r="B30" s="15"/>
      <c r="C30" s="15"/>
      <c r="D30" s="6"/>
      <c r="E30" s="7" t="s">
        <v>1316</v>
      </c>
    </row>
    <row r="31" spans="1:5" ht="75" customHeight="1" x14ac:dyDescent="0.25">
      <c r="A31" s="4" t="s">
        <v>1317</v>
      </c>
      <c r="B31" s="4"/>
      <c r="C31" s="4"/>
      <c r="D31" s="4"/>
      <c r="E31" s="6" t="s">
        <v>1318</v>
      </c>
    </row>
    <row r="32" spans="1:5" ht="60" customHeight="1" x14ac:dyDescent="0.25">
      <c r="A32" s="4" t="s">
        <v>1319</v>
      </c>
      <c r="B32" s="5"/>
      <c r="C32" s="4" t="s">
        <v>1320</v>
      </c>
      <c r="D32" s="4" t="s">
        <v>1321</v>
      </c>
      <c r="E32" s="7" t="s">
        <v>1322</v>
      </c>
    </row>
    <row r="33" spans="1:5" ht="30" customHeight="1" x14ac:dyDescent="0.25">
      <c r="A33" s="4" t="s">
        <v>1323</v>
      </c>
      <c r="B33" s="6" t="s">
        <v>1324</v>
      </c>
      <c r="C33" s="5"/>
      <c r="D33" s="4" t="s">
        <v>1325</v>
      </c>
      <c r="E33" s="7" t="s">
        <v>1326</v>
      </c>
    </row>
    <row r="34" spans="1:5" ht="75" customHeight="1" x14ac:dyDescent="0.25">
      <c r="A34" s="4" t="s">
        <v>1327</v>
      </c>
      <c r="B34" s="4" t="s">
        <v>1328</v>
      </c>
      <c r="C34" s="5"/>
      <c r="D34" s="4" t="s">
        <v>1329</v>
      </c>
      <c r="E34" s="7" t="s">
        <v>1330</v>
      </c>
    </row>
    <row r="35" spans="1:5" ht="15" customHeight="1" x14ac:dyDescent="0.25">
      <c r="A35" s="4" t="s">
        <v>1331</v>
      </c>
      <c r="B35" s="5"/>
      <c r="C35" s="4" t="s">
        <v>1332</v>
      </c>
      <c r="D35" s="5"/>
      <c r="E35" s="8" t="s">
        <v>1333</v>
      </c>
    </row>
    <row r="36" spans="1:5" ht="15" customHeight="1" x14ac:dyDescent="0.25">
      <c r="A36" s="4" t="s">
        <v>1334</v>
      </c>
      <c r="B36" s="4"/>
      <c r="C36" s="4"/>
      <c r="D36" s="4"/>
      <c r="E36" s="16" t="s">
        <v>1335</v>
      </c>
    </row>
    <row r="37" spans="1:5" ht="45" customHeight="1" x14ac:dyDescent="0.25">
      <c r="A37" s="4" t="s">
        <v>1336</v>
      </c>
      <c r="B37" s="4" t="s">
        <v>1337</v>
      </c>
      <c r="C37" s="5"/>
      <c r="D37" s="5"/>
      <c r="E37" s="7" t="s">
        <v>1338</v>
      </c>
    </row>
    <row r="38" spans="1:5" ht="30" customHeight="1" x14ac:dyDescent="0.25">
      <c r="A38" s="4" t="s">
        <v>1339</v>
      </c>
      <c r="B38" s="6" t="s">
        <v>1324</v>
      </c>
      <c r="C38" s="5"/>
      <c r="D38" s="6" t="s">
        <v>1340</v>
      </c>
      <c r="E38" s="6" t="s">
        <v>1341</v>
      </c>
    </row>
    <row r="39" spans="1:5" ht="15" customHeight="1" x14ac:dyDescent="0.25">
      <c r="A39" s="4" t="s">
        <v>1342</v>
      </c>
      <c r="B39" s="4" t="s">
        <v>1343</v>
      </c>
      <c r="C39" s="4" t="s">
        <v>1344</v>
      </c>
      <c r="D39" s="4" t="s">
        <v>1345</v>
      </c>
      <c r="E39" s="7" t="s">
        <v>1346</v>
      </c>
    </row>
    <row r="40" spans="1:5" ht="15" customHeight="1" x14ac:dyDescent="0.25">
      <c r="A40" s="17" t="s">
        <v>1347</v>
      </c>
      <c r="B40" s="18"/>
      <c r="C40" s="17" t="s">
        <v>1348</v>
      </c>
      <c r="D40" s="18"/>
      <c r="E40" s="9" t="s">
        <v>1349</v>
      </c>
    </row>
    <row r="41" spans="1:5" ht="30" customHeight="1" x14ac:dyDescent="0.25">
      <c r="A41" s="17" t="s">
        <v>1350</v>
      </c>
      <c r="B41" s="18"/>
      <c r="C41" s="9" t="s">
        <v>1351</v>
      </c>
      <c r="D41" s="18"/>
      <c r="E41" s="9" t="s">
        <v>1352</v>
      </c>
    </row>
    <row r="42" spans="1:5" ht="60" customHeight="1" x14ac:dyDescent="0.25">
      <c r="A42" s="4" t="s">
        <v>1353</v>
      </c>
      <c r="B42" s="4" t="s">
        <v>1354</v>
      </c>
      <c r="C42" s="6" t="s">
        <v>1355</v>
      </c>
      <c r="D42" s="4" t="s">
        <v>1356</v>
      </c>
      <c r="E42" s="7" t="s">
        <v>1357</v>
      </c>
    </row>
    <row r="43" spans="1:5" ht="15" customHeight="1" x14ac:dyDescent="0.25">
      <c r="A43" s="6" t="s">
        <v>1358</v>
      </c>
      <c r="B43" s="15"/>
      <c r="C43" s="6" t="s">
        <v>1359</v>
      </c>
      <c r="D43" s="15"/>
      <c r="E43" s="7" t="s">
        <v>1360</v>
      </c>
    </row>
    <row r="44" spans="1:5" ht="45" customHeight="1" x14ac:dyDescent="0.25">
      <c r="A44" s="4" t="s">
        <v>1361</v>
      </c>
      <c r="B44" s="6" t="s">
        <v>1362</v>
      </c>
      <c r="C44" s="6" t="s">
        <v>1363</v>
      </c>
      <c r="D44" s="4" t="s">
        <v>1364</v>
      </c>
      <c r="E44" s="7" t="s">
        <v>1365</v>
      </c>
    </row>
    <row r="45" spans="1:5" ht="30" customHeight="1" x14ac:dyDescent="0.25">
      <c r="A45" s="4" t="s">
        <v>88</v>
      </c>
      <c r="B45" s="5"/>
      <c r="C45" s="4" t="s">
        <v>1366</v>
      </c>
      <c r="D45" s="4" t="s">
        <v>1367</v>
      </c>
      <c r="E45" s="7" t="s">
        <v>1368</v>
      </c>
    </row>
    <row r="46" spans="1:5" ht="30" customHeight="1" x14ac:dyDescent="0.25">
      <c r="A46" s="4" t="s">
        <v>87</v>
      </c>
      <c r="B46" s="5"/>
      <c r="C46" s="4" t="s">
        <v>1369</v>
      </c>
      <c r="D46" s="4" t="s">
        <v>1370</v>
      </c>
      <c r="E46" s="7" t="s">
        <v>1371</v>
      </c>
    </row>
    <row r="47" spans="1:5" ht="45" customHeight="1" x14ac:dyDescent="0.25">
      <c r="A47" s="4" t="s">
        <v>1372</v>
      </c>
      <c r="B47" s="4" t="s">
        <v>1373</v>
      </c>
      <c r="C47" s="5"/>
      <c r="D47" s="4" t="s">
        <v>1374</v>
      </c>
      <c r="E47" s="7" t="s">
        <v>1375</v>
      </c>
    </row>
    <row r="48" spans="1:5" ht="60" customHeight="1" x14ac:dyDescent="0.25">
      <c r="A48" s="4" t="s">
        <v>1376</v>
      </c>
      <c r="B48" s="6" t="s">
        <v>1377</v>
      </c>
      <c r="C48" s="5"/>
      <c r="D48" s="6" t="s">
        <v>1378</v>
      </c>
      <c r="E48" s="7" t="s">
        <v>1379</v>
      </c>
    </row>
    <row r="49" spans="1:5" ht="15" customHeight="1" x14ac:dyDescent="0.25">
      <c r="A49" s="4" t="s">
        <v>1380</v>
      </c>
      <c r="B49" s="5"/>
      <c r="C49" s="4" t="s">
        <v>1381</v>
      </c>
      <c r="D49" s="4" t="s">
        <v>1382</v>
      </c>
      <c r="E49" s="8" t="s">
        <v>1383</v>
      </c>
    </row>
    <row r="50" spans="1:5" ht="15" customHeight="1" x14ac:dyDescent="0.25">
      <c r="A50" s="4" t="s">
        <v>1384</v>
      </c>
      <c r="B50" s="5"/>
      <c r="C50" s="4" t="s">
        <v>1385</v>
      </c>
      <c r="D50" s="4" t="s">
        <v>1386</v>
      </c>
      <c r="E50" s="8" t="s">
        <v>1387</v>
      </c>
    </row>
    <row r="51" spans="1:5" ht="15" customHeight="1" x14ac:dyDescent="0.25">
      <c r="A51" s="4" t="s">
        <v>48</v>
      </c>
      <c r="B51" s="5"/>
      <c r="C51" s="4" t="s">
        <v>1234</v>
      </c>
      <c r="D51" s="4" t="s">
        <v>1388</v>
      </c>
      <c r="E51" s="8" t="s">
        <v>1389</v>
      </c>
    </row>
    <row r="52" spans="1:5" ht="30" customHeight="1" x14ac:dyDescent="0.25">
      <c r="A52" s="4" t="s">
        <v>49</v>
      </c>
      <c r="B52" s="5"/>
      <c r="C52" s="6" t="s">
        <v>1390</v>
      </c>
      <c r="D52" s="4" t="s">
        <v>1391</v>
      </c>
      <c r="E52" s="8" t="s">
        <v>1392</v>
      </c>
    </row>
    <row r="53" spans="1:5" ht="30" customHeight="1" x14ac:dyDescent="0.25">
      <c r="A53" s="4" t="s">
        <v>1393</v>
      </c>
      <c r="B53" s="5"/>
      <c r="C53" s="4" t="s">
        <v>1394</v>
      </c>
      <c r="D53" s="4" t="s">
        <v>1395</v>
      </c>
      <c r="E53" s="7" t="s">
        <v>1396</v>
      </c>
    </row>
    <row r="54" spans="1:5" ht="15" customHeight="1" x14ac:dyDescent="0.25">
      <c r="A54" s="4" t="s">
        <v>1397</v>
      </c>
      <c r="B54" s="4" t="s">
        <v>1398</v>
      </c>
      <c r="C54" s="4" t="s">
        <v>1399</v>
      </c>
      <c r="D54" s="4" t="s">
        <v>1400</v>
      </c>
      <c r="E54" s="8" t="s">
        <v>1401</v>
      </c>
    </row>
    <row r="55" spans="1:5" ht="45" customHeight="1" x14ac:dyDescent="0.25">
      <c r="A55" s="4" t="s">
        <v>34</v>
      </c>
      <c r="B55" s="5"/>
      <c r="C55" s="4" t="s">
        <v>1402</v>
      </c>
      <c r="D55" s="6" t="s">
        <v>1403</v>
      </c>
      <c r="E55" s="4" t="s">
        <v>1404</v>
      </c>
    </row>
    <row r="56" spans="1:5" ht="45" customHeight="1" x14ac:dyDescent="0.25">
      <c r="A56" s="4" t="s">
        <v>32</v>
      </c>
      <c r="B56" s="5"/>
      <c r="C56" s="4" t="s">
        <v>1405</v>
      </c>
      <c r="D56" s="6" t="s">
        <v>1406</v>
      </c>
      <c r="E56" s="4" t="s">
        <v>1407</v>
      </c>
    </row>
    <row r="57" spans="1:5" ht="15" customHeight="1" x14ac:dyDescent="0.25">
      <c r="A57" s="4" t="s">
        <v>37</v>
      </c>
      <c r="B57" s="5"/>
      <c r="C57" s="4" t="s">
        <v>1408</v>
      </c>
      <c r="D57" s="5"/>
      <c r="E57" s="8" t="s">
        <v>1409</v>
      </c>
    </row>
    <row r="58" spans="1:5" ht="15" customHeight="1" x14ac:dyDescent="0.25">
      <c r="A58" s="4" t="s">
        <v>1410</v>
      </c>
      <c r="B58" s="5"/>
      <c r="C58" s="4" t="s">
        <v>1411</v>
      </c>
      <c r="D58" s="4" t="s">
        <v>1412</v>
      </c>
      <c r="E58" s="8" t="s">
        <v>1413</v>
      </c>
    </row>
    <row r="59" spans="1:5" ht="15" customHeight="1" x14ac:dyDescent="0.25">
      <c r="A59" s="4" t="s">
        <v>1414</v>
      </c>
      <c r="B59" s="4" t="s">
        <v>1415</v>
      </c>
      <c r="C59" s="4" t="s">
        <v>1416</v>
      </c>
      <c r="D59" s="4" t="s">
        <v>1417</v>
      </c>
      <c r="E59" s="8" t="s">
        <v>1418</v>
      </c>
    </row>
    <row r="60" spans="1:5" ht="15" customHeight="1" x14ac:dyDescent="0.25">
      <c r="A60" s="4" t="s">
        <v>1419</v>
      </c>
      <c r="B60" s="5"/>
      <c r="C60" s="4" t="s">
        <v>1420</v>
      </c>
      <c r="D60" s="5"/>
      <c r="E60" s="8" t="s">
        <v>1421</v>
      </c>
    </row>
    <row r="61" spans="1:5" ht="45" customHeight="1" x14ac:dyDescent="0.25">
      <c r="A61" s="4" t="s">
        <v>1422</v>
      </c>
      <c r="B61" s="4" t="s">
        <v>1423</v>
      </c>
      <c r="C61" s="5"/>
      <c r="D61" s="6" t="s">
        <v>1424</v>
      </c>
      <c r="E61" s="4" t="s">
        <v>1425</v>
      </c>
    </row>
    <row r="62" spans="1:5" ht="15" customHeight="1" x14ac:dyDescent="0.25">
      <c r="A62" s="4" t="s">
        <v>1426</v>
      </c>
      <c r="B62" s="4" t="s">
        <v>1415</v>
      </c>
      <c r="C62" s="5"/>
      <c r="D62" s="5"/>
      <c r="E62" s="8" t="s">
        <v>1427</v>
      </c>
    </row>
    <row r="63" spans="1:5" ht="15" customHeight="1" x14ac:dyDescent="0.25">
      <c r="A63" s="4" t="s">
        <v>1428</v>
      </c>
      <c r="B63" s="4" t="s">
        <v>1415</v>
      </c>
      <c r="C63" s="5"/>
      <c r="D63" s="5"/>
      <c r="E63" s="8" t="s">
        <v>1429</v>
      </c>
    </row>
    <row r="64" spans="1:5" ht="15" customHeight="1" x14ac:dyDescent="0.25">
      <c r="A64" s="19" t="s">
        <v>1430</v>
      </c>
      <c r="B64" s="4" t="s">
        <v>1415</v>
      </c>
      <c r="C64" s="5"/>
      <c r="D64" s="4" t="s">
        <v>1431</v>
      </c>
      <c r="E64" s="8" t="s">
        <v>1432</v>
      </c>
    </row>
    <row r="65" spans="1:5" ht="30" customHeight="1" x14ac:dyDescent="0.25">
      <c r="A65" s="19" t="s">
        <v>1433</v>
      </c>
      <c r="B65" s="4" t="s">
        <v>1415</v>
      </c>
      <c r="C65" s="5"/>
      <c r="D65" s="4" t="s">
        <v>1434</v>
      </c>
      <c r="E65" s="7" t="s">
        <v>1435</v>
      </c>
    </row>
    <row r="66" spans="1:5" ht="15" customHeight="1" x14ac:dyDescent="0.25">
      <c r="A66" s="19" t="s">
        <v>1436</v>
      </c>
      <c r="B66" s="4" t="s">
        <v>1415</v>
      </c>
      <c r="C66" s="5"/>
      <c r="D66" s="4" t="s">
        <v>1437</v>
      </c>
      <c r="E66" s="20" t="s">
        <v>1438</v>
      </c>
    </row>
    <row r="67" spans="1:5" ht="15" customHeight="1" x14ac:dyDescent="0.25">
      <c r="A67" s="19" t="s">
        <v>1439</v>
      </c>
      <c r="B67" s="4" t="s">
        <v>1415</v>
      </c>
      <c r="C67" s="5"/>
      <c r="D67" s="4" t="s">
        <v>1440</v>
      </c>
      <c r="E67" s="20" t="s">
        <v>1441</v>
      </c>
    </row>
    <row r="68" spans="1:5" ht="15" customHeight="1" x14ac:dyDescent="0.25">
      <c r="A68" s="4" t="s">
        <v>1442</v>
      </c>
      <c r="B68" s="4" t="s">
        <v>1415</v>
      </c>
      <c r="C68" s="5"/>
      <c r="D68" s="4" t="s">
        <v>1443</v>
      </c>
      <c r="E68" s="8" t="s">
        <v>1444</v>
      </c>
    </row>
    <row r="69" spans="1:5" ht="15" customHeight="1" x14ac:dyDescent="0.25">
      <c r="A69" s="19" t="s">
        <v>1445</v>
      </c>
      <c r="B69" s="4" t="s">
        <v>1415</v>
      </c>
      <c r="C69" s="5"/>
      <c r="D69" s="4" t="s">
        <v>1446</v>
      </c>
      <c r="E69" s="8" t="s">
        <v>1447</v>
      </c>
    </row>
    <row r="70" spans="1:5" ht="30" customHeight="1" x14ac:dyDescent="0.25">
      <c r="A70" s="19" t="s">
        <v>1448</v>
      </c>
      <c r="B70" s="4" t="s">
        <v>1415</v>
      </c>
      <c r="C70" s="5"/>
      <c r="D70" s="4" t="s">
        <v>1449</v>
      </c>
      <c r="E70" s="7" t="s">
        <v>1450</v>
      </c>
    </row>
    <row r="71" spans="1:5" ht="45" customHeight="1" x14ac:dyDescent="0.25">
      <c r="A71" s="21" t="s">
        <v>1451</v>
      </c>
      <c r="B71" s="4" t="s">
        <v>1415</v>
      </c>
      <c r="C71" s="22"/>
      <c r="D71" s="22"/>
      <c r="E71" s="7" t="s">
        <v>1452</v>
      </c>
    </row>
    <row r="72" spans="1:5" ht="45" customHeight="1" x14ac:dyDescent="0.25">
      <c r="A72" s="4" t="s">
        <v>1453</v>
      </c>
      <c r="B72" s="4" t="s">
        <v>1328</v>
      </c>
      <c r="C72" s="5"/>
      <c r="D72" s="5"/>
      <c r="E72" s="7" t="s">
        <v>1454</v>
      </c>
    </row>
    <row r="73" spans="1:5" ht="15" customHeight="1" x14ac:dyDescent="0.25">
      <c r="A73" s="4" t="s">
        <v>1455</v>
      </c>
      <c r="B73" s="4" t="s">
        <v>1328</v>
      </c>
      <c r="C73" s="5"/>
      <c r="D73" s="4" t="s">
        <v>1456</v>
      </c>
      <c r="E73" s="8" t="s">
        <v>1457</v>
      </c>
    </row>
    <row r="74" spans="1:5" ht="15" customHeight="1" x14ac:dyDescent="0.25">
      <c r="A74" s="4" t="s">
        <v>1458</v>
      </c>
      <c r="B74" s="4" t="s">
        <v>1328</v>
      </c>
      <c r="C74" s="5"/>
      <c r="D74" s="4" t="s">
        <v>1459</v>
      </c>
      <c r="E74" s="8" t="s">
        <v>1460</v>
      </c>
    </row>
    <row r="75" spans="1:5" ht="15" customHeight="1" x14ac:dyDescent="0.25">
      <c r="A75" s="4" t="s">
        <v>1461</v>
      </c>
      <c r="B75" s="4" t="s">
        <v>1328</v>
      </c>
      <c r="C75" s="5"/>
      <c r="D75" s="4" t="s">
        <v>1462</v>
      </c>
      <c r="E75" s="8" t="s">
        <v>1463</v>
      </c>
    </row>
    <row r="76" spans="1:5" ht="31.5" customHeight="1" x14ac:dyDescent="0.25">
      <c r="A76" s="4" t="s">
        <v>1464</v>
      </c>
      <c r="B76" s="6" t="s">
        <v>1255</v>
      </c>
      <c r="C76" s="5"/>
      <c r="D76" s="5"/>
      <c r="E76" s="7" t="s">
        <v>1465</v>
      </c>
    </row>
    <row r="77" spans="1:5" ht="15" customHeight="1" x14ac:dyDescent="0.25">
      <c r="A77" s="4" t="s">
        <v>1466</v>
      </c>
      <c r="B77" s="6" t="s">
        <v>1311</v>
      </c>
      <c r="C77" s="5"/>
      <c r="D77" s="5"/>
      <c r="E77" s="8" t="s">
        <v>1467</v>
      </c>
    </row>
    <row r="78" spans="1:5" ht="15" customHeight="1" x14ac:dyDescent="0.25">
      <c r="A78" s="4" t="s">
        <v>1468</v>
      </c>
      <c r="B78" s="5"/>
      <c r="C78" s="5"/>
      <c r="D78" s="4" t="s">
        <v>1469</v>
      </c>
      <c r="E78" s="8" t="s">
        <v>1470</v>
      </c>
    </row>
    <row r="79" spans="1:5" ht="15" customHeight="1" x14ac:dyDescent="0.25">
      <c r="A79" s="19" t="s">
        <v>98</v>
      </c>
      <c r="B79" s="4" t="s">
        <v>1398</v>
      </c>
      <c r="C79" s="4" t="s">
        <v>1399</v>
      </c>
      <c r="D79" s="4" t="s">
        <v>1400</v>
      </c>
      <c r="E79" s="8" t="s">
        <v>1471</v>
      </c>
    </row>
    <row r="80" spans="1:5" ht="45" customHeight="1" x14ac:dyDescent="0.25">
      <c r="A80" s="19" t="s">
        <v>97</v>
      </c>
      <c r="B80" s="5"/>
      <c r="C80" s="4" t="s">
        <v>1402</v>
      </c>
      <c r="D80" s="6" t="s">
        <v>1403</v>
      </c>
      <c r="E80" s="8" t="s">
        <v>1472</v>
      </c>
    </row>
    <row r="81" spans="1:5" ht="45" customHeight="1" x14ac:dyDescent="0.25">
      <c r="A81" s="4" t="s">
        <v>1473</v>
      </c>
      <c r="B81" s="5"/>
      <c r="C81" s="5"/>
      <c r="D81" s="6" t="s">
        <v>1474</v>
      </c>
      <c r="E81" s="8" t="s">
        <v>1475</v>
      </c>
    </row>
    <row r="82" spans="1:5" ht="30" customHeight="1" x14ac:dyDescent="0.25">
      <c r="A82" s="4" t="s">
        <v>1476</v>
      </c>
      <c r="B82" s="5"/>
      <c r="C82" s="5"/>
      <c r="D82" s="6" t="s">
        <v>1477</v>
      </c>
      <c r="E82" s="8" t="s">
        <v>1478</v>
      </c>
    </row>
    <row r="83" spans="1:5" ht="45" customHeight="1" x14ac:dyDescent="0.25">
      <c r="A83" s="4" t="s">
        <v>1479</v>
      </c>
      <c r="B83" s="5"/>
      <c r="C83" s="5"/>
      <c r="D83" s="6" t="s">
        <v>1480</v>
      </c>
      <c r="E83" s="7" t="s">
        <v>1481</v>
      </c>
    </row>
    <row r="84" spans="1:5" ht="45" customHeight="1" x14ac:dyDescent="0.25">
      <c r="A84" s="4" t="s">
        <v>1482</v>
      </c>
      <c r="B84" s="5"/>
      <c r="C84" s="5"/>
      <c r="D84" s="6" t="s">
        <v>1483</v>
      </c>
      <c r="E84" s="8" t="s">
        <v>1484</v>
      </c>
    </row>
    <row r="85" spans="1:5" ht="47.25" customHeight="1" x14ac:dyDescent="0.25">
      <c r="A85" s="4" t="s">
        <v>1485</v>
      </c>
      <c r="B85" s="5"/>
      <c r="C85" s="5"/>
      <c r="D85" s="6" t="s">
        <v>1486</v>
      </c>
      <c r="E85" s="8" t="s">
        <v>1487</v>
      </c>
    </row>
    <row r="86" spans="1:5" ht="45" customHeight="1" x14ac:dyDescent="0.25">
      <c r="A86" s="4" t="s">
        <v>1488</v>
      </c>
      <c r="B86" s="5"/>
      <c r="C86" s="5"/>
      <c r="D86" s="6" t="s">
        <v>1489</v>
      </c>
      <c r="E86" s="8" t="s">
        <v>1490</v>
      </c>
    </row>
    <row r="87" spans="1:5" ht="30" customHeight="1" x14ac:dyDescent="0.25">
      <c r="A87" s="4" t="s">
        <v>1491</v>
      </c>
      <c r="B87" s="5"/>
      <c r="C87" s="5"/>
      <c r="D87" s="6" t="s">
        <v>1492</v>
      </c>
      <c r="E87" s="8" t="s">
        <v>1493</v>
      </c>
    </row>
    <row r="88" spans="1:5" ht="45" customHeight="1" x14ac:dyDescent="0.25">
      <c r="A88" s="4" t="s">
        <v>1494</v>
      </c>
      <c r="B88" s="5"/>
      <c r="C88" s="5"/>
      <c r="D88" s="6" t="s">
        <v>1495</v>
      </c>
      <c r="E88" s="8" t="s">
        <v>1425</v>
      </c>
    </row>
    <row r="89" spans="1:5" ht="45" customHeight="1" x14ac:dyDescent="0.25">
      <c r="A89" s="4" t="s">
        <v>1496</v>
      </c>
      <c r="B89" s="5"/>
      <c r="C89" s="5"/>
      <c r="D89" s="6" t="s">
        <v>1497</v>
      </c>
      <c r="E89" s="7" t="s">
        <v>1498</v>
      </c>
    </row>
    <row r="90" spans="1:5" ht="15" customHeight="1" x14ac:dyDescent="0.25">
      <c r="A90" s="4" t="s">
        <v>1499</v>
      </c>
      <c r="B90" s="5"/>
      <c r="C90" s="5"/>
      <c r="D90" s="4" t="s">
        <v>1264</v>
      </c>
      <c r="E90" s="8" t="s">
        <v>1500</v>
      </c>
    </row>
    <row r="91" spans="1:5" ht="15" customHeight="1" x14ac:dyDescent="0.25">
      <c r="A91" s="4" t="s">
        <v>1501</v>
      </c>
      <c r="B91" s="5"/>
      <c r="C91" s="5"/>
      <c r="D91" s="4" t="s">
        <v>1502</v>
      </c>
      <c r="E91" s="8" t="s">
        <v>1503</v>
      </c>
    </row>
    <row r="92" spans="1:5" ht="15" customHeight="1" x14ac:dyDescent="0.25">
      <c r="A92" s="19" t="s">
        <v>1504</v>
      </c>
      <c r="B92" s="5"/>
      <c r="C92" s="5"/>
      <c r="D92" s="4" t="s">
        <v>1505</v>
      </c>
      <c r="E92" s="8" t="s">
        <v>1506</v>
      </c>
    </row>
    <row r="93" spans="1:5" ht="15" customHeight="1" x14ac:dyDescent="0.25">
      <c r="A93" s="19" t="s">
        <v>1507</v>
      </c>
      <c r="B93" s="5"/>
      <c r="C93" s="5"/>
      <c r="D93" s="4" t="s">
        <v>1508</v>
      </c>
      <c r="E93" s="8" t="s">
        <v>1509</v>
      </c>
    </row>
    <row r="94" spans="1:5" ht="15" customHeight="1" x14ac:dyDescent="0.25">
      <c r="A94" s="19" t="s">
        <v>1510</v>
      </c>
      <c r="B94" s="5"/>
      <c r="C94" s="5"/>
      <c r="D94" s="4" t="s">
        <v>1511</v>
      </c>
      <c r="E94" s="8" t="s">
        <v>1512</v>
      </c>
    </row>
    <row r="95" spans="1:5" ht="15" customHeight="1" x14ac:dyDescent="0.25">
      <c r="A95" s="19" t="s">
        <v>1513</v>
      </c>
      <c r="B95" s="5"/>
      <c r="C95" s="5"/>
      <c r="D95" s="4" t="s">
        <v>1514</v>
      </c>
      <c r="E95" s="8" t="s">
        <v>1515</v>
      </c>
    </row>
    <row r="96" spans="1:5" ht="15" customHeight="1" x14ac:dyDescent="0.25">
      <c r="A96" s="19" t="s">
        <v>1516</v>
      </c>
      <c r="B96" s="5"/>
      <c r="C96" s="5"/>
      <c r="D96" s="4" t="s">
        <v>1517</v>
      </c>
      <c r="E96" s="8" t="s">
        <v>1518</v>
      </c>
    </row>
    <row r="97" spans="1:5" ht="15" customHeight="1" x14ac:dyDescent="0.25">
      <c r="A97" s="19" t="s">
        <v>1519</v>
      </c>
      <c r="B97" s="5"/>
      <c r="C97" s="5"/>
      <c r="D97" s="4" t="s">
        <v>1520</v>
      </c>
      <c r="E97" s="8" t="s">
        <v>1521</v>
      </c>
    </row>
    <row r="98" spans="1:5" ht="15" customHeight="1" x14ac:dyDescent="0.25">
      <c r="A98" s="19" t="s">
        <v>1522</v>
      </c>
      <c r="B98" s="5"/>
      <c r="C98" s="5"/>
      <c r="D98" s="4" t="s">
        <v>1437</v>
      </c>
      <c r="E98" s="8" t="s">
        <v>1523</v>
      </c>
    </row>
    <row r="99" spans="1:5" ht="15" customHeight="1" x14ac:dyDescent="0.25">
      <c r="A99" s="19" t="s">
        <v>1524</v>
      </c>
      <c r="B99" s="5"/>
      <c r="C99" s="5"/>
      <c r="D99" s="4" t="s">
        <v>1434</v>
      </c>
      <c r="E99" s="8" t="s">
        <v>1525</v>
      </c>
    </row>
    <row r="100" spans="1:5" ht="15" customHeight="1" x14ac:dyDescent="0.25">
      <c r="A100" s="19" t="s">
        <v>1526</v>
      </c>
      <c r="B100" s="5"/>
      <c r="C100" s="5"/>
      <c r="D100" s="4" t="s">
        <v>1440</v>
      </c>
      <c r="E100" s="8" t="s">
        <v>1527</v>
      </c>
    </row>
    <row r="101" spans="1:5" ht="15" customHeight="1" x14ac:dyDescent="0.25">
      <c r="A101" s="19" t="s">
        <v>1528</v>
      </c>
      <c r="B101" s="5"/>
      <c r="C101" s="5"/>
      <c r="D101" s="4" t="s">
        <v>1446</v>
      </c>
      <c r="E101" s="8" t="s">
        <v>1529</v>
      </c>
    </row>
    <row r="102" spans="1:5" ht="15" customHeight="1" x14ac:dyDescent="0.25">
      <c r="A102" s="4" t="s">
        <v>1530</v>
      </c>
      <c r="B102" s="5"/>
      <c r="C102" s="5"/>
      <c r="D102" s="4" t="s">
        <v>1443</v>
      </c>
      <c r="E102" s="8" t="s">
        <v>1515</v>
      </c>
    </row>
    <row r="103" spans="1:5" ht="15" customHeight="1" x14ac:dyDescent="0.25">
      <c r="A103" s="4" t="s">
        <v>1531</v>
      </c>
      <c r="B103" s="5"/>
      <c r="C103" s="5"/>
      <c r="D103" s="4" t="s">
        <v>1532</v>
      </c>
      <c r="E103" s="8" t="s">
        <v>1533</v>
      </c>
    </row>
    <row r="104" spans="1:5" ht="15" customHeight="1" x14ac:dyDescent="0.25">
      <c r="A104" s="4" t="s">
        <v>1534</v>
      </c>
      <c r="B104" s="5"/>
      <c r="C104" s="5"/>
      <c r="D104" s="4" t="s">
        <v>1535</v>
      </c>
      <c r="E104" s="8" t="s">
        <v>1536</v>
      </c>
    </row>
    <row r="105" spans="1:5" ht="15" customHeight="1" x14ac:dyDescent="0.25">
      <c r="A105" s="19" t="s">
        <v>1537</v>
      </c>
      <c r="B105" s="5"/>
      <c r="C105" s="5"/>
      <c r="D105" s="4" t="s">
        <v>1538</v>
      </c>
      <c r="E105" s="8" t="s">
        <v>1539</v>
      </c>
    </row>
    <row r="106" spans="1:5" ht="15" customHeight="1" x14ac:dyDescent="0.25">
      <c r="A106" s="4" t="s">
        <v>1540</v>
      </c>
      <c r="B106" s="5"/>
      <c r="C106" s="5"/>
      <c r="D106" s="4" t="s">
        <v>1541</v>
      </c>
      <c r="E106" s="8" t="s">
        <v>1542</v>
      </c>
    </row>
    <row r="107" spans="1:5" ht="15" customHeight="1" x14ac:dyDescent="0.25">
      <c r="A107" s="4" t="s">
        <v>1543</v>
      </c>
      <c r="B107" s="5"/>
      <c r="C107" s="5"/>
      <c r="D107" s="4" t="s">
        <v>1544</v>
      </c>
      <c r="E107" s="8" t="s">
        <v>1545</v>
      </c>
    </row>
    <row r="108" spans="1:5" ht="15" customHeight="1" x14ac:dyDescent="0.25">
      <c r="A108" s="4" t="s">
        <v>1546</v>
      </c>
      <c r="B108" s="5"/>
      <c r="C108" s="5"/>
      <c r="D108" s="4" t="s">
        <v>1547</v>
      </c>
      <c r="E108" s="8" t="s">
        <v>1548</v>
      </c>
    </row>
    <row r="109" spans="1:5" ht="15" customHeight="1" x14ac:dyDescent="0.25">
      <c r="A109" s="4" t="s">
        <v>1549</v>
      </c>
      <c r="B109" s="5"/>
      <c r="C109" s="5"/>
      <c r="D109" s="4" t="s">
        <v>1550</v>
      </c>
      <c r="E109" s="8" t="s">
        <v>1551</v>
      </c>
    </row>
    <row r="110" spans="1:5" ht="15" customHeight="1" x14ac:dyDescent="0.25">
      <c r="A110" s="4" t="s">
        <v>1552</v>
      </c>
      <c r="B110" s="5"/>
      <c r="C110" s="5"/>
      <c r="D110" s="4" t="s">
        <v>1553</v>
      </c>
      <c r="E110" s="8" t="s">
        <v>1554</v>
      </c>
    </row>
    <row r="111" spans="1:5" ht="15" customHeight="1" x14ac:dyDescent="0.25">
      <c r="A111" s="4" t="s">
        <v>1555</v>
      </c>
      <c r="B111" s="5"/>
      <c r="C111" s="5"/>
      <c r="D111" s="4" t="s">
        <v>1556</v>
      </c>
      <c r="E111" s="8" t="s">
        <v>1557</v>
      </c>
    </row>
    <row r="112" spans="1:5" ht="15" customHeight="1" x14ac:dyDescent="0.25">
      <c r="A112" s="8" t="s">
        <v>1558</v>
      </c>
      <c r="B112" s="10"/>
      <c r="C112" s="10"/>
      <c r="D112" s="4" t="s">
        <v>1559</v>
      </c>
      <c r="E112" s="8" t="s">
        <v>1560</v>
      </c>
    </row>
    <row r="113" spans="1:5" ht="15" customHeight="1" x14ac:dyDescent="0.25">
      <c r="A113" s="8" t="s">
        <v>324</v>
      </c>
      <c r="B113" s="10"/>
      <c r="C113" s="10"/>
      <c r="D113" s="4" t="s">
        <v>1561</v>
      </c>
      <c r="E113" s="8" t="s">
        <v>1562</v>
      </c>
    </row>
    <row r="114" spans="1:5" ht="15" customHeight="1" x14ac:dyDescent="0.25">
      <c r="A114" s="23" t="s">
        <v>340</v>
      </c>
      <c r="B114" s="24"/>
      <c r="C114" s="24"/>
      <c r="D114" s="4" t="s">
        <v>1563</v>
      </c>
      <c r="E114" s="8" t="s">
        <v>1564</v>
      </c>
    </row>
    <row r="115" spans="1:5" ht="15" customHeight="1" x14ac:dyDescent="0.25">
      <c r="A115" s="23" t="s">
        <v>342</v>
      </c>
      <c r="B115" s="24"/>
      <c r="C115" s="24"/>
      <c r="D115" s="4" t="s">
        <v>1565</v>
      </c>
      <c r="E115" s="8" t="s">
        <v>1566</v>
      </c>
    </row>
    <row r="116" spans="1:5" ht="15" customHeight="1" x14ac:dyDescent="0.25">
      <c r="A116" s="8" t="s">
        <v>1567</v>
      </c>
      <c r="B116" s="10"/>
      <c r="C116" s="10"/>
      <c r="D116" s="4" t="s">
        <v>1568</v>
      </c>
      <c r="E116" s="8" t="s">
        <v>1569</v>
      </c>
    </row>
    <row r="117" spans="1:5" ht="15" customHeight="1" x14ac:dyDescent="0.25">
      <c r="A117" s="8" t="s">
        <v>1570</v>
      </c>
      <c r="B117" s="10"/>
      <c r="C117" s="10"/>
      <c r="D117" s="4" t="s">
        <v>1571</v>
      </c>
      <c r="E117" s="8" t="s">
        <v>1572</v>
      </c>
    </row>
    <row r="118" spans="1:5" ht="15" customHeight="1" x14ac:dyDescent="0.25">
      <c r="A118" s="8" t="s">
        <v>410</v>
      </c>
      <c r="B118" s="10"/>
      <c r="C118" s="10"/>
      <c r="D118" s="4" t="s">
        <v>1573</v>
      </c>
      <c r="E118" s="8" t="s">
        <v>1574</v>
      </c>
    </row>
    <row r="119" spans="1:5" ht="15" customHeight="1" x14ac:dyDescent="0.25">
      <c r="A119" s="8" t="s">
        <v>1575</v>
      </c>
      <c r="B119" s="10"/>
      <c r="C119" s="10"/>
      <c r="D119" s="8" t="s">
        <v>1456</v>
      </c>
      <c r="E119" s="8" t="s">
        <v>1576</v>
      </c>
    </row>
    <row r="120" spans="1:5" ht="15" customHeight="1" x14ac:dyDescent="0.25">
      <c r="A120" s="8" t="s">
        <v>1577</v>
      </c>
      <c r="B120" s="10"/>
      <c r="C120" s="10"/>
      <c r="D120" s="8" t="s">
        <v>1578</v>
      </c>
      <c r="E120" s="8" t="s">
        <v>1579</v>
      </c>
    </row>
    <row r="121" spans="1:5" ht="15" customHeight="1" x14ac:dyDescent="0.25">
      <c r="A121" s="8" t="s">
        <v>1580</v>
      </c>
      <c r="B121" s="10"/>
      <c r="C121" s="10"/>
      <c r="D121" s="8" t="s">
        <v>1581</v>
      </c>
      <c r="E121" s="8" t="s">
        <v>1582</v>
      </c>
    </row>
    <row r="122" spans="1:5" ht="15" customHeight="1" x14ac:dyDescent="0.25">
      <c r="A122" s="8" t="s">
        <v>1583</v>
      </c>
      <c r="B122" s="10"/>
      <c r="C122" s="10"/>
      <c r="D122" s="8" t="s">
        <v>1584</v>
      </c>
      <c r="E122" s="8" t="s">
        <v>1585</v>
      </c>
    </row>
  </sheetData>
  <autoFilter ref="A1:E1"/>
  <hyperlinks>
    <hyperlink ref="E4" r:id="rId1"/>
    <hyperlink ref="E5" r:id="rId2"/>
    <hyperlink ref="E6" r:id="rId3"/>
    <hyperlink ref="E15" r:id="rId4" display="Die Deckung der Hypothekenpfandbriefe kann bis zu insgesamt 20 Prozent des Gesamtbetrages der im Umlauf befindlichen Hypothekenpfandbriefe durch Werte der in § 20 Abs. 1 PfandBG bezeichneten Art, sofern es sich um Schuldverschreibungen handelt erfolgen; _x000a_die in Nummer 2 genannten Deckungswerte sind anzurechnen."/>
    <hyperlink ref="E18" r:id="rId5" display="Die Deckung von Schiffs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20" r:id="rId6" display="Die Deckung von Flugzeug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101</vt:i4>
      </vt:variant>
    </vt:vector>
  </HeadingPairs>
  <TitlesOfParts>
    <vt:vector size="107" baseType="lpstr">
      <vt:lpstr>erweitertes vdp-Template</vt:lpstr>
      <vt:lpstr>A. HTT General M</vt:lpstr>
      <vt:lpstr>B1. HTT Mortgage Assets</vt:lpstr>
      <vt:lpstr>A. HTT General P</vt:lpstr>
      <vt:lpstr>B2. HTT Public Sector Assets</vt:lpstr>
      <vt:lpstr>vdp-Glossar (D)</vt:lpstr>
      <vt:lpstr>'vdp-Glossar (D)'!_FilterDatabase_0</vt:lpstr>
      <vt:lpstr>'vdp-Glossar (D)'!_FilterDatabase_0_0</vt:lpstr>
      <vt:lpstr>'vdp-Glossar (D)'!_FilterDatabase_0_0_0</vt:lpstr>
      <vt:lpstr>'vdp-Glossar (D)'!_FilterDatabase_0_0_0_0</vt:lpstr>
      <vt:lpstr>'vdp-Glossar (D)'!_FilterDatabase_0_0_0_0_0</vt:lpstr>
      <vt:lpstr>'vdp-Glossar (D)'!_FilterDatabase_0_0_0_0_0_0</vt:lpstr>
      <vt:lpstr>'vdp-Glossar (D)'!_FilterDatabase_0_0_0_0_0_0_0</vt:lpstr>
      <vt:lpstr>'vdp-Glossar (D)'!_FilterDatabase_0_0_0_0_0_0_0_0</vt:lpstr>
      <vt:lpstr>'vdp-Glossar (D)'!_FilterDatabase_0_0_0_0_0_0_0_0_0</vt:lpstr>
      <vt:lpstr>'vdp-Glossar (D)'!_FilterDatabase_0_0_0_0_0_0_0_0_0_0</vt:lpstr>
      <vt:lpstr>'vdp-Glossar (D)'!_FilterDatabase_0_0_0_0_0_0_0_0_0_0_0</vt:lpstr>
      <vt:lpstr>'vdp-Glossar (D)'!_FilterDatabase_0_0_0_0_0_0_0_0_0_0_0_0</vt:lpstr>
      <vt:lpstr>'vdp-Glossar (D)'!_FilterDatabase_0_0_0_0_0_0_0_0_0_0_0_0_0</vt:lpstr>
      <vt:lpstr>'vdp-Glossar (D)'!_FilterDatabase_0_0_0_0_0_0_0_0_0_0_0_0_0_0</vt:lpstr>
      <vt:lpstr>'vdp-Glossar (D)'!_FilterDatabase_0_0_0_0_0_0_0_0_0_0_0_0_0_0_0</vt:lpstr>
      <vt:lpstr>'vdp-Glossar (D)'!_FilterDatabase_0_0_0_0_0_0_0_0_0_0_0_0_0_0_0_0</vt:lpstr>
      <vt:lpstr>'vdp-Glossar (D)'!_FilterDatabase_0_0_0_0_0_0_0_0_0_0_0_0_0_0_0_0_0</vt:lpstr>
      <vt:lpstr>'vdp-Glossar (D)'!_FilterDatabase_0_0_0_0_0_0_0_0_0_0_0_0_0_0_0_0_0_0</vt:lpstr>
      <vt:lpstr>'vdp-Glossar (D)'!_FilterDatabase_0_0_0_0_0_0_0_0_0_0_0_0_0_0_0_0_0_0_0</vt:lpstr>
      <vt:lpstr>'vdp-Glossar (D)'!_FilterDatabase_0_0_0_0_0_0_0_0_0_0_0_0_0_0_0_0_0_0_0_0</vt:lpstr>
      <vt:lpstr>'vdp-Glossar (D)'!_FilterDatabase_0_0_0_0_0_0_0_0_0_0_0_0_0_0_0_0_0_0_0_0_0</vt:lpstr>
      <vt:lpstr>'vdp-Glossar (D)'!_FilterDatabase_0_0_0_0_0_0_0_0_0_0_0_0_0_0_0_0_0_0_0_0_0_0</vt:lpstr>
      <vt:lpstr>'vdp-Glossar (D)'!_FilterDatabase_0_0_0_0_0_0_0_0_0_0_0_0_0_0_0_0_0_0_0_0_0_0_0</vt:lpstr>
      <vt:lpstr>'vdp-Glossar (D)'!_FilterDatabase_0_0_0_0_0_0_0_0_0_0_0_0_0_0_0_0_0_0_0_0_0_0_0_0</vt:lpstr>
      <vt:lpstr>'vdp-Glossar (D)'!_FilterDatabase_0_0_0_0_0_0_0_0_0_0_0_0_0_0_0_0_0_0_0_0_0_0_0_0_0</vt:lpstr>
      <vt:lpstr>'vdp-Glossar (D)'!_FilterDatabase_0_0_0_0_0_0_0_0_0_0_0_0_0_0_0_0_0_0_0_0_0_0_0_0_0_0</vt:lpstr>
      <vt:lpstr>'vdp-Glossar (D)'!_FilterDatabase_0_0_0_0_0_0_0_0_0_0_0_0_0_0_0_0_0_0_0_0_0_0_0_0_0_0_0</vt:lpstr>
      <vt:lpstr>'vdp-Glossar (D)'!_FilterDatabase_0_0_0_0_0_0_0_0_0_0_0_0_0_0_0_0_0_0_0_0_0_0_0_0_0_0_0_0</vt:lpstr>
      <vt:lpstr>'vdp-Glossar (D)'!_FilterDatabase_0_0_0_0_0_0_0_0_0_0_0_0_0_0_0_0_0_0_0_0_0_0_0_0_0_0_0_0_0</vt:lpstr>
      <vt:lpstr>'vdp-Glossar (D)'!_FilterDatabase_0_0_0_0_0_0_0_0_0_0_0_0_0_0_0_0_0_0_0_0_0_0_0_0_0_0_0_0_0_0</vt:lpstr>
      <vt:lpstr>'vdp-Glossar (D)'!_FilterDatabase_0_0_0_0_0_0_0_0_0_0_0_0_0_0_0_0_0_0_0_0_0_0_0_0_0_0_0_0_0_0_0</vt:lpstr>
      <vt:lpstr>'vdp-Glossar (D)'!_FilterDatabase_0_0_0_0_0_0_0_0_0_0_0_0_0_0_0_0_0_0_0_0_0_0_0_0_0_0_0_0_0_0_0_0</vt:lpstr>
      <vt:lpstr>'vdp-Glossar (D)'!_FilterDatabase_0_0_0_0_0_0_0_0_0_0_0_0_0_0_0_0_0_0_0_0_0_0_0_0_0_0_0_0_0_0_0_0_0</vt:lpstr>
      <vt:lpstr>'vdp-Glossar (D)'!_FilterDatabase_0_0_0_0_0_0_0_0_0_0_0_0_0_0_0_0_0_0_0_0_0_0_0_0_0_0_0_0_0_0_0_0_0_0</vt:lpstr>
      <vt:lpstr>'vdp-Glossar (D)'!_FilterDatabase_0_0_0_0_0_0_0_0_0_0_0_0_0_0_0_0_0_0_0_0_0_0_0_0_0_0_0_0_0_0_0_0_0_0_0</vt:lpstr>
      <vt:lpstr>'vdp-Glossar (D)'!_FilterDatabase_0_0_0_0_0_0_0_0_0_0_0_0_0_0_0_0_0_0_0_0_0_0_0_0_0_0_0_0_0_0_0_0_0_0_0_0</vt:lpstr>
      <vt:lpstr>'vdp-Glossar (D)'!_FilterDatabase_0_0_0_0_0_0_0_0_0_0_0_0_0_0_0_0_0_0_0_0_0_0_0_0_0_0_0_0_0_0_0_0_0_0_0_0_0</vt:lpstr>
      <vt:lpstr>'vdp-Glossar (D)'!_FilterDatabase_0_0_0_0_0_0_0_0_0_0_0_0_0_0_0_0_0_0_0_0_0_0_0_0_0_0_0_0_0_0_0_0_0_0_0_0_0_0</vt:lpstr>
      <vt:lpstr>'vdp-Glossar (D)'!_FilterDatabase_0_0_0_0_0_0_0_0_0_0_0_0_0_0_0_0_0_0_0_0_0_0_0_0_0_0_0_0_0_0_0_0_0_0_0_0_0_0_0</vt:lpstr>
      <vt:lpstr>'vdp-Glossar (D)'!_FilterDatabase_0_0_0_0_0_0_0_0_0_0_0_0_0_0_0_0_0_0_0_0_0_0_0_0_0_0_0_0_0_0_0_0_0_0_0_0_0_0_0_0</vt:lpstr>
      <vt:lpstr>'vdp-Glossar (D)'!_FilterDatabase_0_0_0_0_0_0_0_0_0_0_0_0_0_0_0_0_0_0_0_0_0_0_0_0_0_0_0_0_0_0_0_0_0_0_0_0_0_0_0_0_0</vt:lpstr>
      <vt:lpstr>'vdp-Glossar (D)'!_FilterDatabase_0_0_0_0_0_0_0_0_0_0_0_0_0_0_0_0_0_0_0_0_0_0_0_0_0_0_0_0_0_0_0_0_0_0_0_0_0_0_0_0_0_0</vt:lpstr>
      <vt:lpstr>'vdp-Glossar (D)'!_FilterDatabase_0_0_0_0_0_0_0_0_0_0_0_0_0_0_0_0_0_0_0_0_0_0_0_0_0_0_0_0_0_0_0_0_0_0_0_0_0_0_0_0_0_0_0</vt:lpstr>
      <vt:lpstr>'vdp-Glossar (D)'!_FilterDatabase_0_0_0_0_0_0_0_0_0_0_0_0_0_0_0_0_0_0_0_0_0_0_0_0_0_0_0_0_0_0_0_0_0_0_0_0_0_0_0_0_0_0_0_0</vt:lpstr>
      <vt:lpstr>'vdp-Glossar (D)'!_FilterDatabase_0_0_0_0_0_0_0_0_0_0_0_0_0_0_0_0_0_0_0_0_0_0_0_0_0_0_0_0_0_0_0_0_0_0_0_0_0_0_0_0_0_0_0_0_0</vt:lpstr>
      <vt:lpstr>'vdp-Glossar (D)'!_FilterDatabase_0_0_0_0_0_0_0_0_0_0_0_0_0_0_0_0_0_0_0_0_0_0_0_0_0_0_0_0_0_0_0_0_0_0_0_0_0_0_0_0_0_0_0_0_0_0</vt:lpstr>
      <vt:lpstr>'vdp-Glossar (D)'!_FilterDatabase_0_0_0_0_0_0_0_0_0_0_0_0_0_0_0_0_0_0_0_0_0_0_0_0_0_0_0_0_0_0_0_0_0_0_0_0_0_0_0_0_0_0_0_0_0_0_0</vt:lpstr>
      <vt:lpstr>'vdp-Glossar (D)'!_FilterDatabase_0_0_0_0_0_0_0_0_0_0_0_0_0_0_0_0_0_0_0_0_0_0_0_0_0_0_0_0_0_0_0_0_0_0_0_0_0_0_0_0_0_0_0_0_0_0_0_0</vt:lpstr>
      <vt:lpstr>'vdp-Glossar (D)'!_FilterDatabase_0_0_0_0_0_0_0_0_0_0_0_0_0_0_0_0_0_0_0_0_0_0_0_0_0_0_0_0_0_0_0_0_0_0_0_0_0_0_0_0_0_0_0_0_0_0_0_0_0</vt:lpstr>
      <vt:lpstr>'vdp-Glossar (D)'!_FilterDatabase_0_0_0_0_0_0_0_0_0_0_0_0_0_0_0_0_0_0_0_0_0_0_0_0_0_0_0_0_0_0_0_0_0_0_0_0_0_0_0_0_0_0_0_0_0_0_0_0_0_0</vt:lpstr>
      <vt:lpstr>'vdp-Glossar (D)'!_FilterDatabase_0_0_0_0_0_0_0_0_0_0_0_0_0_0_0_0_0_0_0_0_0_0_0_0_0_0_0_0_0_0_0_0_0_0_0_0_0_0_0_0_0_0_0_0_0_0_0_0_0_0_0</vt:lpstr>
      <vt:lpstr>'vdp-Glossar (D)'!_FilterDatabase_0_0_0_0_0_0_0_0_0_0_0_0_0_0_0_0_0_0_0_0_0_0_0_0_0_0_0_0_0_0_0_0_0_0_0_0_0_0_0_0_0_0_0_0_0_0_0_0_0_0_0_0</vt:lpstr>
      <vt:lpstr>'vdp-Glossar (D)'!_FilterDatabase_0_0_0_0_0_0_0_0_0_0_0_0_0_0_0_0_0_0_0_0_0_0_0_0_0_0_0_0_0_0_0_0_0_0_0_0_0_0_0_0_0_0_0_0_0_0_0_0_0_0_0_0_0</vt:lpstr>
      <vt:lpstr>'vdp-Glossar (D)'!_FilterDatabase_0_0_0_0_0_0_0_0_0_0_0_0_0_0_0_0_0_0_0_0_0_0_0_0_0_0_0_0_0_0_0_0_0_0_0_0_0_0_0_0_0_0_0_0_0_0_0_0_0_0_0_0_0_0</vt:lpstr>
      <vt:lpstr>'vdp-Glossar (D)'!_FilterDatabase_0_0_0_0_0_0_0_0_0_0_0_0_0_0_0_0_0_0_0_0_0_0_0_0_0_0_0_0_0_0_0_0_0_0_0_0_0_0_0_0_0_0_0_0_0_0_0_0_0_0_0_0_0_0_0</vt:lpstr>
      <vt:lpstr>'vdp-Glossar (D)'!_FilterDatabase_0_0_0_0_0_0_0_0_0_0_0_0_0_0_0_0_0_0_0_0_0_0_0_0_0_0_0_0_0_0_0_0_0_0_0_0_0_0_0_0_0_0_0_0_0_0_0_0_0_0_0_0_0_0_0_0</vt:lpstr>
      <vt:lpstr>'vdp-Glossar (D)'!_FilterDatabase_0_0_0_0_0_0_0_0_0_0_0_0_0_0_0_0_0_0_0_0_0_0_0_0_0_0_0_0_0_0_0_0_0_0_0_0_0_0_0_0_0_0_0_0_0_0_0_0_0_0_0_0_0_0_0_0_0</vt:lpstr>
      <vt:lpstr>'vdp-Glossar (D)'!_FilterDatabase_0_0_0_0_0_0_0_0_0_0_0_0_0_0_0_0_0_0_0_0_0_0_0_0_0_0_0_0_0_0_0_0_0_0_0_0_0_0_0_0_0_0_0_0_0_0_0_0_0_0_0_0_0_0_0_0_0_0</vt:lpstr>
      <vt:lpstr>'vdp-Glossar (D)'!_FilterDatabase_0_0_0_0_0_0_0_0_0_0_0_0_0_0_0_0_0_0_0_0_0_0_0_0_0_0_0_0_0_0_0_0_0_0_0_0_0_0_0_0_0_0_0_0_0_0_0_0_0_0_0_0_0_0_0_0_0_0_0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(D)'!_FilterDatabase_0_0_0_0_0_0_0_0_0_0_0_0_0_0_0_0_0_0_0_0_0_0_0_0_0_0_0_0_0_0_0_0_0_0_0_0_0_0_0_0_0_0_0_0_0_0_0_0_0_0_0_0_0_0_0_0_0_0_0_0_0_0_0_0_0_0_0_0_0_0_0_0_0_0_0_0_0_0_0_0_0_0_0_0_0_0_0_0_0_0_0_0_0_0_0</vt:lpstr>
      <vt:lpstr>'A. HTT General M'!Druckbereich</vt:lpstr>
      <vt:lpstr>'A. HTT General P'!Druckbereich</vt:lpstr>
      <vt:lpstr>'B1. HTT Mortgage Assets'!Druckbereich</vt:lpstr>
      <vt:lpstr>'B2. HTT Public Sector Assets'!Druckbereich</vt:lpstr>
      <vt:lpstr>'erweitertes vdp-Template'!Druckbereich</vt:lpstr>
      <vt:lpstr>'vdp-Glossar (D)'!Drucktitel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2020-04-29T11:56:57Z</dcterms:modified>
  <dc:language>en-US</dc:language>
</cp:coreProperties>
</file>