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V:\Transparenz-PfandBG\Meldungen\2026 09\"/>
    </mc:Choice>
  </mc:AlternateContent>
  <xr:revisionPtr revIDLastSave="0" documentId="13_ncr:1_{74585276-C68C-41C0-BA97-16A5840DB9A2}" xr6:coauthVersionLast="47" xr6:coauthVersionMax="47" xr10:uidLastSave="{00000000-0000-0000-0000-000000000000}"/>
  <bookViews>
    <workbookView xWindow="-108" yWindow="-13068" windowWidth="23256" windowHeight="12456" tabRatio="563" xr2:uid="{00000000-000D-0000-FFFF-FFFF00000000}"/>
  </bookViews>
  <sheets>
    <sheet name="StTai" sheetId="1" r:id="rId1"/>
    <sheet name="StTal" sheetId="2" r:id="rId2"/>
    <sheet name="StTag" sheetId="3" r:id="rId3"/>
    <sheet name="StTdh" sheetId="4" r:id="rId4"/>
    <sheet name="StTdo" sheetId="5" r:id="rId5"/>
    <sheet name="StTdoR" sheetId="6" r:id="rId6"/>
    <sheet name="StTds" sheetId="7" state="hidden" r:id="rId7"/>
    <sheet name="StTdf" sheetId="8" state="hidden" r:id="rId8"/>
    <sheet name="StTwh" sheetId="9" r:id="rId9"/>
    <sheet name="StTwo" sheetId="10" r:id="rId10"/>
    <sheet name="StTws" sheetId="11" state="hidden" r:id="rId11"/>
    <sheet name="StTwf" sheetId="12" state="hidden" r:id="rId12"/>
    <sheet name="StTkh" sheetId="13" r:id="rId13"/>
    <sheet name="StTko" sheetId="14" r:id="rId14"/>
    <sheet name="StTks" sheetId="15" state="hidden" r:id="rId15"/>
    <sheet name="StTkf" sheetId="16" state="hidden" r:id="rId16"/>
    <sheet name="StTis" sheetId="17" r:id="rId17"/>
    <sheet name="Steuertabelle" sheetId="18" state="hidden" r:id="rId18"/>
  </sheets>
  <definedNames>
    <definedName name="AktJahr">Steuertabelle!$C$4</definedName>
    <definedName name="AktJahrMonat">Steuertabelle!$I$9</definedName>
    <definedName name="AktMonat">Steuertabelle!$C$5</definedName>
    <definedName name="AktQuartal">Steuertabelle!$F$12</definedName>
    <definedName name="AktQuartKurz">Steuertabelle!$F$14</definedName>
    <definedName name="AusfInstitut">Steuertabelle!$C$13</definedName>
    <definedName name="AuswertBasis">Steuertabelle!$F$7</definedName>
    <definedName name="CsvDateiName">Steuertabelle!$C$23</definedName>
    <definedName name="Datenart">Steuertabelle!$C$6</definedName>
    <definedName name="_xlnm.Print_Area" localSheetId="17">Steuertabelle!$A$1</definedName>
    <definedName name="_xlnm.Print_Area" localSheetId="2">StTag!$B$2:$E$53</definedName>
    <definedName name="_xlnm.Print_Area" localSheetId="0">StTai!$B$2:$I$90</definedName>
    <definedName name="_xlnm.Print_Area" localSheetId="1">StTal!$B$2:$J$70</definedName>
    <definedName name="_xlnm.Print_Titles" localSheetId="7">StTdf!$8:$11</definedName>
    <definedName name="_xlnm.Print_Titles" localSheetId="3">StTdh!$9:$15</definedName>
    <definedName name="_xlnm.Print_Titles" localSheetId="4">StTdo!$8:$11</definedName>
    <definedName name="_xlnm.Print_Titles" localSheetId="5">StTdoR!$8:$11</definedName>
    <definedName name="_xlnm.Print_Titles" localSheetId="6">StTds!$8:$11</definedName>
    <definedName name="_xlnm.Print_Titles" localSheetId="11">StTwf!$7:$12</definedName>
    <definedName name="_xlnm.Print_Titles" localSheetId="8">StTwh!$7:$12</definedName>
    <definedName name="_xlnm.Print_Titles" localSheetId="9">StTwo!$7:$12</definedName>
    <definedName name="_xlnm.Print_Titles" localSheetId="10">StTws!$7:$12</definedName>
    <definedName name="Einheit_Waehrung">Steuertabelle!$F$11</definedName>
    <definedName name="EndeBehOk">Steuertabelle!$I$7</definedName>
    <definedName name="ErstDatum">Steuertabelle!$C$3</definedName>
    <definedName name="ErstelltAm">Steuertabelle!$F$5</definedName>
    <definedName name="Excel_BuiltIn_Print_Titles" localSheetId="7">StTdf!$8:$11</definedName>
    <definedName name="Excel_BuiltIn_Print_Titles" localSheetId="3">StTdh!$9:$15</definedName>
    <definedName name="Excel_BuiltIn_Print_Titles" localSheetId="4">StTdo!$8:$11</definedName>
    <definedName name="Excel_BuiltIn_Print_Titles" localSheetId="5">StTdoR!$8:$11</definedName>
    <definedName name="Excel_BuiltIn_Print_Titles" localSheetId="6">StTds!$8:$11</definedName>
    <definedName name="Excel_BuiltIn_Print_Titles" localSheetId="11">StTwf!$7:$12</definedName>
    <definedName name="Excel_BuiltIn_Print_Titles" localSheetId="8">StTwh!$7:$12</definedName>
    <definedName name="Excel_BuiltIn_Print_Titles" localSheetId="9">StTwo!$7:$12</definedName>
    <definedName name="Excel_BuiltIn_Print_Titles" localSheetId="10">StTws!$7:$12</definedName>
    <definedName name="FnRwbBerF">Steuertabelle!$F$18</definedName>
    <definedName name="FnRwbBerH">Steuertabelle!$F$15</definedName>
    <definedName name="FnRwbBerO">Steuertabelle!$F$16</definedName>
    <definedName name="FnRwbBerS">Steuertabelle!$F$17</definedName>
    <definedName name="Institut">Steuertabelle!$C$7</definedName>
    <definedName name="InstitutsBez">Steuertabelle!$C$8</definedName>
    <definedName name="KomprimOk">Steuertabelle!$I$8</definedName>
    <definedName name="KzKomprimierung">Steuertabelle!$C$17</definedName>
    <definedName name="KzMitBuLand">Steuertabelle!$C$18</definedName>
    <definedName name="KzRbwBerF">Steuertabelle!$C$22</definedName>
    <definedName name="KzRbwBerH">Steuertabelle!$C$19</definedName>
    <definedName name="KzRbwBerO">Steuertabelle!$C$20</definedName>
    <definedName name="KzRbwBerS">Steuertabelle!$C$21</definedName>
    <definedName name="Leer">Steuertabelle!$F$6</definedName>
    <definedName name="MapArt">Steuertabelle!$I$6</definedName>
    <definedName name="MapVersDat">Steuertabelle!$I$4</definedName>
    <definedName name="MapVersNr">Steuertabelle!$I$5</definedName>
    <definedName name="NotizOhneInstitute">Steuertabelle!$I$7</definedName>
    <definedName name="ProgVersDat">Steuertabelle!$C$12</definedName>
    <definedName name="ProgVersNr">Steuertabelle!$C$11</definedName>
    <definedName name="RelevInstitute">Steuertabelle!$C$24</definedName>
    <definedName name="SdDezStellen">Steuertabelle!$C$16</definedName>
    <definedName name="StatistikBez">Steuertabelle!$F$4</definedName>
    <definedName name="StatistikNr">Steuertabelle!$F$3</definedName>
    <definedName name="Stichtag">Steuertabelle!$F$9</definedName>
    <definedName name="TagFussnoteH">StTag!$B$53</definedName>
    <definedName name="TagFussnoteO">StTag!$B$52</definedName>
    <definedName name="TagWertBerF">StTag!$D$45:$E$47</definedName>
    <definedName name="TagWertBerH">StTag!$D$9:$E$12</definedName>
    <definedName name="TagWertBerS">StTag!$D$33:$E$35</definedName>
    <definedName name="TaiBerAdresse">StTai!$G$2:$I$8</definedName>
    <definedName name="TaiBerLogo">StTai!$B$2</definedName>
    <definedName name="TaiFussnote">StTai!$B$84</definedName>
    <definedName name="TaiFussNoteF">StTai!$B$81</definedName>
    <definedName name="TaiFussNoteH">StTai!$B$30</definedName>
    <definedName name="TaiFussNoteO">StTai!$B$49</definedName>
    <definedName name="TaiFussNoteS">StTai!$B$65</definedName>
    <definedName name="TaiUebRbw1">StTai!$H$19</definedName>
    <definedName name="TaiUebRbw2">StTai!$H$35</definedName>
    <definedName name="TaiUebRbw3">StTai!$H$51</definedName>
    <definedName name="TaiUebRbw4">StTai!$H$67</definedName>
    <definedName name="TaiWertBerF">StTai!$D$69:$I$72</definedName>
    <definedName name="TaiWertBerH">StTai!$D$21:$I$24</definedName>
    <definedName name="TaiWertBerO">StTai!$D$37:$I$40</definedName>
    <definedName name="TaiWertBerS">StTai!$D$53:$I$56</definedName>
    <definedName name="TalFussnote">StTal!$B$69</definedName>
    <definedName name="TalWertBerF">StTal!$D$50:$G$58</definedName>
    <definedName name="TalWertBerH">StTal!$D$11:$J$19</definedName>
    <definedName name="TalWertBerO">StTal!$D$24:$G$32</definedName>
    <definedName name="TalWertBerS">StTal!$D$37:$G$45</definedName>
    <definedName name="TdfBerGesamt">StTdf!$C$12:$G$13</definedName>
    <definedName name="TdfBerStaaten">StTdf!$B$12:$C$433</definedName>
    <definedName name="TdfBerWerte">StTdf!$E$12:$G$433</definedName>
    <definedName name="TdfUebSumme">StTdf!$E$9</definedName>
    <definedName name="TdfWertBer">StTdf!$E$12:$G$433</definedName>
    <definedName name="TdhBerGesamt">StTdh!$C$16:$T$17</definedName>
    <definedName name="TdhBerStaaten">StTdh!$B$16:$C$93</definedName>
    <definedName name="TdhFussnote">StTdh!$C$94</definedName>
    <definedName name="TdhUebInsgesamt">StTdh!$E$11</definedName>
    <definedName name="TdhWertBerG">StTdh!$M$16:$R$93</definedName>
    <definedName name="TdhWertBerR">StTdh!$S$16:$T$93</definedName>
    <definedName name="TdhWertBerW">StTdh!$G$16:$K$93</definedName>
    <definedName name="TdoBerGesamt">StTdo!$C$12:$X$13</definedName>
    <definedName name="TdoBerStaaten">StTdo!$B$12:$C$89</definedName>
    <definedName name="TdoFussnoteA" localSheetId="4">StTdo!$C$92</definedName>
    <definedName name="TdoFussnoteG" localSheetId="4">StTdo!$C$91</definedName>
    <definedName name="TdoFussnoteR" localSheetId="4">StTdo!$C$90</definedName>
    <definedName name="TdoUebSumDw">StTdo!$E$9</definedName>
    <definedName name="TdoUebSumLf">StTdo!$T$9</definedName>
    <definedName name="TdoUebSumRl">StTdo!$O$9</definedName>
    <definedName name="TdoWertBerD">StTdo!$G$12:$J$89</definedName>
    <definedName name="TdoWertBerG" localSheetId="11">StTdo!$A$1:$L$12</definedName>
    <definedName name="TdoWertBerG" localSheetId="8">StTdo!$A$1:$L$12</definedName>
    <definedName name="TdoWertBerG" localSheetId="9">StTdo!$A$1:$L$12</definedName>
    <definedName name="TdoWertBerG" localSheetId="10">StTdo!$A$1:$L$12</definedName>
    <definedName name="TdoWertBerG">StTdo!$A$1:$L$12</definedName>
    <definedName name="TdoWertBerL">StTdo!$U$12:$X$89</definedName>
    <definedName name="TdoWertBerR">StTdo!$P$12:$S$89</definedName>
    <definedName name="TdsBerGesamt">StTds!$C$12:$I$13</definedName>
    <definedName name="TdsBerStaaten">StTds!$B$12:$C$433</definedName>
    <definedName name="TdsBerWerte">StTds!$F$12:$I$433</definedName>
    <definedName name="TdsUebSumme">StTds!$E$9</definedName>
    <definedName name="TdsWertBer">StTds!$F$12:$I$433</definedName>
    <definedName name="TkBerFlu" localSheetId="15">StTkf!$B$7:$E$30</definedName>
    <definedName name="TkBerFlu" localSheetId="12">StTko!#REF!</definedName>
    <definedName name="TkBerFlu" localSheetId="13">StTko!#REF!</definedName>
    <definedName name="TkBerFlu" localSheetId="14">StTks!#REF!</definedName>
    <definedName name="TkBerFlu">#REF!</definedName>
    <definedName name="TkBerHyp" localSheetId="15">StTkf!#REF!</definedName>
    <definedName name="TkBerHyp" localSheetId="12">StTkh!$B$7:$E$38</definedName>
    <definedName name="TkBerHyp" localSheetId="13">StTko!#REF!</definedName>
    <definedName name="TkBerHyp" localSheetId="14">StTks!#REF!</definedName>
    <definedName name="TkBerHyp">#REF!</definedName>
    <definedName name="TkBerOef" localSheetId="15">StTkf!#REF!</definedName>
    <definedName name="TkBerOef" localSheetId="12">StTko!$B$7:$E$33</definedName>
    <definedName name="TkBerOef" localSheetId="13">StTko!#REF!</definedName>
    <definedName name="TkBerOef" localSheetId="14">StTks!#REF!</definedName>
    <definedName name="TkBerOef">#REF!</definedName>
    <definedName name="TkBerSch" localSheetId="15">StTkf!#REF!</definedName>
    <definedName name="TkBerSch" localSheetId="12">StTko!#REF!</definedName>
    <definedName name="TkBerSch" localSheetId="13">StTko!#REF!</definedName>
    <definedName name="TkBerSch" localSheetId="14">StTks!#REF!</definedName>
    <definedName name="TkBerSch">#REF!</definedName>
    <definedName name="TkFussnote" localSheetId="15">StTkf!$B$31</definedName>
    <definedName name="TkFussnote" localSheetId="12">StTko!#REF!</definedName>
    <definedName name="TkFussnote" localSheetId="13">StTko!#REF!</definedName>
    <definedName name="TkFussnote" localSheetId="14">StTks!#REF!</definedName>
    <definedName name="TkFussnote">#REF!</definedName>
    <definedName name="TvDatenart">Steuertabelle!$C$15</definedName>
    <definedName name="TvInstArt">Steuertabelle!$C$14</definedName>
    <definedName name="TvInstitute">Steuertabelle!$F$8</definedName>
    <definedName name="TwBerStaaten" localSheetId="11">StTwf!$B$13:$C$90</definedName>
    <definedName name="TwBerStaaten" localSheetId="8">StTwh!$B$13:$C$90</definedName>
    <definedName name="TwBerStaaten" localSheetId="9">StTwo!$B$13:$C$90</definedName>
    <definedName name="TwBerStaaten" localSheetId="10">StTws!$B$13:$C$90</definedName>
    <definedName name="TwFussnote" localSheetId="11">StTwf!$C$91</definedName>
    <definedName name="TwFussnote" localSheetId="8">StTwh!$C$91</definedName>
    <definedName name="TwFussnote" localSheetId="9">StTwo!$C$91</definedName>
    <definedName name="TwFussnote" localSheetId="10">StTws!$C$91</definedName>
    <definedName name="UebInstitutQuartal">Steuertabelle!$F$13</definedName>
    <definedName name="Version">Steuertabelle!$F$10</definedName>
    <definedName name="WaehrEinheit">Steuertabelle!$C$10</definedName>
    <definedName name="Waehrung">Steuertabelle!$C$9</definedName>
    <definedName name="WaehrungM">Steuertabelle!$C$9</definedName>
    <definedName name="WaehrungT">Steuertabelle!$C$10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 i="18" l="1"/>
  <c r="F17" i="18"/>
  <c r="F16" i="18"/>
  <c r="F15" i="18"/>
  <c r="F14" i="18"/>
  <c r="D8" i="16" s="1"/>
  <c r="F13" i="18"/>
  <c r="B5" i="17" s="1"/>
  <c r="F12" i="18"/>
  <c r="D12" i="11" s="1"/>
  <c r="I9" i="18"/>
  <c r="C91" i="11" s="1"/>
  <c r="F9" i="18"/>
  <c r="F7" i="18"/>
  <c r="F8" i="18" s="1"/>
  <c r="F5" i="18"/>
  <c r="E28" i="17"/>
  <c r="D28" i="17"/>
  <c r="E23" i="17"/>
  <c r="D23" i="17"/>
  <c r="E14" i="17"/>
  <c r="D14" i="17"/>
  <c r="E9" i="17"/>
  <c r="D9" i="17"/>
  <c r="E8" i="16"/>
  <c r="D8" i="15"/>
  <c r="B5" i="15"/>
  <c r="E8" i="14"/>
  <c r="D8" i="14"/>
  <c r="B5" i="14"/>
  <c r="E8" i="13"/>
  <c r="D8" i="13"/>
  <c r="B5" i="13"/>
  <c r="C91" i="12"/>
  <c r="D84" i="12"/>
  <c r="D77" i="12"/>
  <c r="D66" i="12"/>
  <c r="D61" i="12"/>
  <c r="D56" i="12"/>
  <c r="D49" i="12"/>
  <c r="D47" i="12"/>
  <c r="D41" i="12"/>
  <c r="D38" i="12"/>
  <c r="D33" i="12"/>
  <c r="D28" i="12"/>
  <c r="D14" i="12"/>
  <c r="D68" i="12" s="1"/>
  <c r="D13" i="12"/>
  <c r="D69" i="12" s="1"/>
  <c r="E12" i="12"/>
  <c r="D12" i="12"/>
  <c r="C5" i="12"/>
  <c r="D83" i="11"/>
  <c r="D80" i="11"/>
  <c r="D78" i="11"/>
  <c r="D71" i="11"/>
  <c r="D70" i="11"/>
  <c r="D69" i="11"/>
  <c r="D66" i="11"/>
  <c r="D57" i="11"/>
  <c r="D56" i="11"/>
  <c r="D52" i="11"/>
  <c r="D45" i="11"/>
  <c r="D44" i="11"/>
  <c r="D43" i="11"/>
  <c r="D42" i="11"/>
  <c r="D31" i="11"/>
  <c r="D30" i="11"/>
  <c r="D28" i="11"/>
  <c r="D23" i="11"/>
  <c r="D22" i="11"/>
  <c r="D17" i="11"/>
  <c r="D16" i="11"/>
  <c r="D14" i="11"/>
  <c r="D84" i="11" s="1"/>
  <c r="D13" i="11"/>
  <c r="D79" i="11" s="1"/>
  <c r="G12" i="11"/>
  <c r="F12" i="11"/>
  <c r="I12" i="11" s="1"/>
  <c r="E12" i="11"/>
  <c r="D90" i="10"/>
  <c r="D88" i="10"/>
  <c r="D87" i="10"/>
  <c r="D86" i="10"/>
  <c r="D83" i="10"/>
  <c r="D82" i="10"/>
  <c r="D76" i="10"/>
  <c r="D74" i="10"/>
  <c r="D73" i="10"/>
  <c r="D72" i="10"/>
  <c r="D69" i="10"/>
  <c r="D68" i="10"/>
  <c r="D63" i="10"/>
  <c r="D62" i="10"/>
  <c r="D61" i="10"/>
  <c r="D60" i="10"/>
  <c r="D58" i="10"/>
  <c r="D54" i="10"/>
  <c r="D53" i="10"/>
  <c r="D49" i="10"/>
  <c r="D48" i="10"/>
  <c r="D47" i="10"/>
  <c r="D46" i="10"/>
  <c r="D44" i="10"/>
  <c r="D41" i="10"/>
  <c r="D40" i="10"/>
  <c r="D39" i="10"/>
  <c r="D34" i="10"/>
  <c r="D32" i="10"/>
  <c r="D31" i="10"/>
  <c r="D30" i="10"/>
  <c r="D26" i="10"/>
  <c r="D20" i="10"/>
  <c r="D19" i="10"/>
  <c r="D18" i="10"/>
  <c r="D17" i="10"/>
  <c r="D16" i="10"/>
  <c r="D14" i="10"/>
  <c r="D84" i="10" s="1"/>
  <c r="D13" i="10"/>
  <c r="D75" i="10" s="1"/>
  <c r="J12" i="10"/>
  <c r="F12" i="10"/>
  <c r="E12" i="10"/>
  <c r="D12" i="10"/>
  <c r="C5" i="10"/>
  <c r="C91" i="9"/>
  <c r="D90" i="9"/>
  <c r="D89" i="9"/>
  <c r="D88" i="9"/>
  <c r="D87" i="9"/>
  <c r="D86" i="9"/>
  <c r="D85" i="9"/>
  <c r="D81" i="9"/>
  <c r="D80" i="9"/>
  <c r="D79" i="9"/>
  <c r="D78" i="9"/>
  <c r="D77" i="9"/>
  <c r="D76" i="9"/>
  <c r="D75" i="9"/>
  <c r="D74" i="9"/>
  <c r="D73" i="9"/>
  <c r="D72" i="9"/>
  <c r="D71" i="9"/>
  <c r="D67" i="9"/>
  <c r="D66" i="9"/>
  <c r="D65" i="9"/>
  <c r="D64" i="9"/>
  <c r="D63" i="9"/>
  <c r="D62" i="9"/>
  <c r="D61" i="9"/>
  <c r="D60" i="9"/>
  <c r="D59" i="9"/>
  <c r="D58" i="9"/>
  <c r="D57" i="9"/>
  <c r="D53" i="9"/>
  <c r="D52" i="9"/>
  <c r="D51" i="9"/>
  <c r="D50" i="9"/>
  <c r="D49" i="9"/>
  <c r="D48" i="9"/>
  <c r="D47" i="9"/>
  <c r="D46" i="9"/>
  <c r="D45" i="9"/>
  <c r="D44" i="9"/>
  <c r="D43" i="9"/>
  <c r="D39" i="9"/>
  <c r="D38" i="9"/>
  <c r="D37" i="9"/>
  <c r="D36" i="9"/>
  <c r="D35" i="9"/>
  <c r="D34" i="9"/>
  <c r="D33" i="9"/>
  <c r="D32" i="9"/>
  <c r="D31" i="9"/>
  <c r="D30" i="9"/>
  <c r="D29" i="9"/>
  <c r="D25" i="9"/>
  <c r="D24" i="9"/>
  <c r="D23" i="9"/>
  <c r="D22" i="9"/>
  <c r="D21" i="9"/>
  <c r="D20" i="9"/>
  <c r="D19" i="9"/>
  <c r="D18" i="9"/>
  <c r="D17" i="9"/>
  <c r="D16" i="9"/>
  <c r="D15" i="9"/>
  <c r="D14" i="9"/>
  <c r="D84" i="9" s="1"/>
  <c r="D13" i="9"/>
  <c r="D83" i="9" s="1"/>
  <c r="E12" i="9"/>
  <c r="F12" i="9" s="1"/>
  <c r="D12" i="9"/>
  <c r="C5" i="9"/>
  <c r="D435" i="8"/>
  <c r="D434" i="8"/>
  <c r="D433" i="8"/>
  <c r="D432" i="8"/>
  <c r="D427" i="8"/>
  <c r="D424" i="8"/>
  <c r="D423" i="8"/>
  <c r="D421" i="8"/>
  <c r="D419" i="8"/>
  <c r="D418" i="8"/>
  <c r="D414" i="8"/>
  <c r="D413" i="8"/>
  <c r="D411" i="8"/>
  <c r="D409" i="8"/>
  <c r="D407" i="8"/>
  <c r="D406" i="8"/>
  <c r="D404" i="8"/>
  <c r="D399" i="8"/>
  <c r="D398" i="8"/>
  <c r="D397" i="8"/>
  <c r="D395" i="8"/>
  <c r="D393" i="8"/>
  <c r="D390" i="8"/>
  <c r="D386" i="8"/>
  <c r="D381" i="8"/>
  <c r="D380" i="8"/>
  <c r="D379" i="8"/>
  <c r="D378" i="8"/>
  <c r="D377" i="8"/>
  <c r="D370" i="8"/>
  <c r="D369" i="8"/>
  <c r="D367" i="8"/>
  <c r="D365" i="8"/>
  <c r="D363" i="8"/>
  <c r="D362" i="8"/>
  <c r="D358" i="8"/>
  <c r="D357" i="8"/>
  <c r="D355" i="8"/>
  <c r="D353" i="8"/>
  <c r="D352" i="8"/>
  <c r="D350" i="8"/>
  <c r="D344" i="8"/>
  <c r="D343" i="8"/>
  <c r="D342" i="8"/>
  <c r="D341" i="8"/>
  <c r="D339" i="8"/>
  <c r="D335" i="8"/>
  <c r="D330" i="8"/>
  <c r="D327" i="8"/>
  <c r="D325" i="8"/>
  <c r="D324" i="8"/>
  <c r="D323" i="8"/>
  <c r="D321" i="8"/>
  <c r="D316" i="8"/>
  <c r="D315" i="8"/>
  <c r="D313" i="8"/>
  <c r="D311" i="8"/>
  <c r="D309" i="8"/>
  <c r="D308" i="8"/>
  <c r="D307" i="8"/>
  <c r="D301" i="8"/>
  <c r="D299" i="8"/>
  <c r="D298" i="8"/>
  <c r="D296" i="8"/>
  <c r="D293" i="8"/>
  <c r="D292" i="8"/>
  <c r="D288" i="8"/>
  <c r="D287" i="8"/>
  <c r="D285" i="8"/>
  <c r="D281" i="8"/>
  <c r="D279" i="8"/>
  <c r="D273" i="8"/>
  <c r="D272" i="8"/>
  <c r="D271" i="8"/>
  <c r="D269" i="8"/>
  <c r="D267" i="8"/>
  <c r="D265" i="8"/>
  <c r="D264" i="8"/>
  <c r="D259" i="8"/>
  <c r="D257" i="8"/>
  <c r="D256" i="8"/>
  <c r="D255" i="8"/>
  <c r="D253" i="8"/>
  <c r="D251" i="8"/>
  <c r="D245" i="8"/>
  <c r="D244" i="8"/>
  <c r="D239" i="8"/>
  <c r="D238" i="8"/>
  <c r="D237" i="8"/>
  <c r="D236" i="8"/>
  <c r="D231" i="8"/>
  <c r="D228" i="8"/>
  <c r="D227" i="8"/>
  <c r="D225" i="8"/>
  <c r="D223" i="8"/>
  <c r="D218" i="8"/>
  <c r="D217" i="8"/>
  <c r="D216" i="8"/>
  <c r="D215" i="8"/>
  <c r="D214" i="8"/>
  <c r="D213" i="8"/>
  <c r="D211" i="8"/>
  <c r="D210" i="8"/>
  <c r="D208" i="8"/>
  <c r="D203" i="8"/>
  <c r="D202" i="8"/>
  <c r="D201" i="8"/>
  <c r="D199" i="8"/>
  <c r="D197" i="8"/>
  <c r="D194" i="8"/>
  <c r="D190" i="8"/>
  <c r="D186" i="8"/>
  <c r="D185" i="8"/>
  <c r="D184" i="8"/>
  <c r="D183" i="8"/>
  <c r="D182" i="8"/>
  <c r="D181" i="8"/>
  <c r="D180" i="8"/>
  <c r="D173" i="8"/>
  <c r="D171" i="8"/>
  <c r="D169" i="8"/>
  <c r="D168" i="8"/>
  <c r="D167" i="8"/>
  <c r="D162" i="8"/>
  <c r="D161" i="8"/>
  <c r="D160" i="8"/>
  <c r="D159" i="8"/>
  <c r="D157" i="8"/>
  <c r="D156" i="8"/>
  <c r="D154" i="8"/>
  <c r="D147" i="8"/>
  <c r="D146" i="8"/>
  <c r="D145" i="8"/>
  <c r="D143" i="8"/>
  <c r="D139" i="8"/>
  <c r="D134" i="8"/>
  <c r="D132" i="8"/>
  <c r="D131" i="8"/>
  <c r="D130" i="8"/>
  <c r="D129" i="8"/>
  <c r="D128" i="8"/>
  <c r="D127" i="8"/>
  <c r="D125" i="8"/>
  <c r="D120" i="8"/>
  <c r="D119" i="8"/>
  <c r="D117" i="8"/>
  <c r="D115" i="8"/>
  <c r="D114" i="8"/>
  <c r="D113" i="8"/>
  <c r="D112" i="8"/>
  <c r="D111" i="8"/>
  <c r="D110" i="8"/>
  <c r="D106" i="8"/>
  <c r="D105" i="8"/>
  <c r="D103" i="8"/>
  <c r="D98" i="8"/>
  <c r="D97" i="8"/>
  <c r="D96" i="8"/>
  <c r="D91" i="8"/>
  <c r="D90" i="8"/>
  <c r="D89" i="8"/>
  <c r="D88" i="8"/>
  <c r="D86" i="8"/>
  <c r="D85" i="8"/>
  <c r="D83" i="8"/>
  <c r="D77" i="8"/>
  <c r="D75" i="8"/>
  <c r="D74" i="8"/>
  <c r="D73" i="8"/>
  <c r="D71" i="8"/>
  <c r="D69" i="8"/>
  <c r="D68" i="8"/>
  <c r="D63" i="8"/>
  <c r="D61" i="8"/>
  <c r="D60" i="8"/>
  <c r="D59" i="8"/>
  <c r="D57" i="8"/>
  <c r="D55" i="8"/>
  <c r="D54" i="8"/>
  <c r="D49" i="8"/>
  <c r="D46" i="8"/>
  <c r="D44" i="8"/>
  <c r="D43" i="8"/>
  <c r="D42" i="8"/>
  <c r="D41" i="8"/>
  <c r="D40" i="8"/>
  <c r="D36" i="8"/>
  <c r="D35" i="8"/>
  <c r="D31" i="8"/>
  <c r="D29" i="8"/>
  <c r="D27" i="8"/>
  <c r="D22" i="8"/>
  <c r="D21" i="8"/>
  <c r="D20" i="8"/>
  <c r="D19" i="8"/>
  <c r="D18" i="8"/>
  <c r="D17" i="8"/>
  <c r="D15" i="8"/>
  <c r="D13" i="8"/>
  <c r="D383" i="8" s="1"/>
  <c r="D12" i="8"/>
  <c r="D412" i="8" s="1"/>
  <c r="G11" i="8"/>
  <c r="F11" i="8"/>
  <c r="E11" i="8"/>
  <c r="D11" i="8"/>
  <c r="C6" i="8"/>
  <c r="E435" i="7"/>
  <c r="D435" i="7"/>
  <c r="E434" i="7"/>
  <c r="E433" i="7"/>
  <c r="D433" i="7"/>
  <c r="E432" i="7"/>
  <c r="E431" i="7"/>
  <c r="E430" i="7"/>
  <c r="E429" i="7"/>
  <c r="E428" i="7"/>
  <c r="E427" i="7"/>
  <c r="D427" i="7"/>
  <c r="E426" i="7"/>
  <c r="D426" i="7"/>
  <c r="E425" i="7"/>
  <c r="D425" i="7"/>
  <c r="E424" i="7"/>
  <c r="E423" i="7"/>
  <c r="E422" i="7"/>
  <c r="E421" i="7"/>
  <c r="D421" i="7"/>
  <c r="E420" i="7"/>
  <c r="E419" i="7"/>
  <c r="D419" i="7"/>
  <c r="E418" i="7"/>
  <c r="E417" i="7"/>
  <c r="E416" i="7"/>
  <c r="E415" i="7"/>
  <c r="E414" i="7"/>
  <c r="E413" i="7"/>
  <c r="E412" i="7"/>
  <c r="E411" i="7"/>
  <c r="E410" i="7"/>
  <c r="E409" i="7"/>
  <c r="E408" i="7"/>
  <c r="E407" i="7"/>
  <c r="E406" i="7"/>
  <c r="E405" i="7"/>
  <c r="D405" i="7"/>
  <c r="E404" i="7"/>
  <c r="E403" i="7"/>
  <c r="E402" i="7"/>
  <c r="E401" i="7"/>
  <c r="E400" i="7"/>
  <c r="E399" i="7"/>
  <c r="E398" i="7"/>
  <c r="E397" i="7"/>
  <c r="D397" i="7"/>
  <c r="E396" i="7"/>
  <c r="E395" i="7"/>
  <c r="E394" i="7"/>
  <c r="E393" i="7"/>
  <c r="D393" i="7"/>
  <c r="E392" i="7"/>
  <c r="E391" i="7"/>
  <c r="E390" i="7"/>
  <c r="E389" i="7"/>
  <c r="E388" i="7"/>
  <c r="E387" i="7"/>
  <c r="D387" i="7"/>
  <c r="E386" i="7"/>
  <c r="D386" i="7"/>
  <c r="E385" i="7"/>
  <c r="E384" i="7"/>
  <c r="E383" i="7"/>
  <c r="E382" i="7"/>
  <c r="E381" i="7"/>
  <c r="E380" i="7"/>
  <c r="E379" i="7"/>
  <c r="D379" i="7"/>
  <c r="E378" i="7"/>
  <c r="D378" i="7"/>
  <c r="E377" i="7"/>
  <c r="E376" i="7"/>
  <c r="E375" i="7"/>
  <c r="E374" i="7"/>
  <c r="E373" i="7"/>
  <c r="E372" i="7"/>
  <c r="E371" i="7"/>
  <c r="D371" i="7"/>
  <c r="E370" i="7"/>
  <c r="E369" i="7"/>
  <c r="D369" i="7"/>
  <c r="E368" i="7"/>
  <c r="E367" i="7"/>
  <c r="E366" i="7"/>
  <c r="E365" i="7"/>
  <c r="E364" i="7"/>
  <c r="E363" i="7"/>
  <c r="D363" i="7"/>
  <c r="E362" i="7"/>
  <c r="E361" i="7"/>
  <c r="E360" i="7"/>
  <c r="E359" i="7"/>
  <c r="D359" i="7"/>
  <c r="E358" i="7"/>
  <c r="E357" i="7"/>
  <c r="E356" i="7"/>
  <c r="E355" i="7"/>
  <c r="E354" i="7"/>
  <c r="E353" i="7"/>
  <c r="E352" i="7"/>
  <c r="E351" i="7"/>
  <c r="D351" i="7"/>
  <c r="E350" i="7"/>
  <c r="E349" i="7"/>
  <c r="E348" i="7"/>
  <c r="E347" i="7"/>
  <c r="E346" i="7"/>
  <c r="E345" i="7"/>
  <c r="E344" i="7"/>
  <c r="E343" i="7"/>
  <c r="D343" i="7"/>
  <c r="E342" i="7"/>
  <c r="E341" i="7"/>
  <c r="E340" i="7"/>
  <c r="E339" i="7"/>
  <c r="E338" i="7"/>
  <c r="E337" i="7"/>
  <c r="D337" i="7"/>
  <c r="E336" i="7"/>
  <c r="E335" i="7"/>
  <c r="D335" i="7"/>
  <c r="E334" i="7"/>
  <c r="E333" i="7"/>
  <c r="E332" i="7"/>
  <c r="E331" i="7"/>
  <c r="D331" i="7"/>
  <c r="E330" i="7"/>
  <c r="E329" i="7"/>
  <c r="E328" i="7"/>
  <c r="E327" i="7"/>
  <c r="E326" i="7"/>
  <c r="E325" i="7"/>
  <c r="E324" i="7"/>
  <c r="E323" i="7"/>
  <c r="D323" i="7"/>
  <c r="E322" i="7"/>
  <c r="D322" i="7"/>
  <c r="E321" i="7"/>
  <c r="E320" i="7"/>
  <c r="E319" i="7"/>
  <c r="E318" i="7"/>
  <c r="E317" i="7"/>
  <c r="E316" i="7"/>
  <c r="E315" i="7"/>
  <c r="D315" i="7"/>
  <c r="E314" i="7"/>
  <c r="E313" i="7"/>
  <c r="D313" i="7"/>
  <c r="E312" i="7"/>
  <c r="E311" i="7"/>
  <c r="E310" i="7"/>
  <c r="E309" i="7"/>
  <c r="E308" i="7"/>
  <c r="E307" i="7"/>
  <c r="D307" i="7"/>
  <c r="E306" i="7"/>
  <c r="E305" i="7"/>
  <c r="E304" i="7"/>
  <c r="E303" i="7"/>
  <c r="D303" i="7"/>
  <c r="E302" i="7"/>
  <c r="E301" i="7"/>
  <c r="E300" i="7"/>
  <c r="E299" i="7"/>
  <c r="E298" i="7"/>
  <c r="E297" i="7"/>
  <c r="E296" i="7"/>
  <c r="E295" i="7"/>
  <c r="D295" i="7"/>
  <c r="E294" i="7"/>
  <c r="D294" i="7"/>
  <c r="E293" i="7"/>
  <c r="E292" i="7"/>
  <c r="E291" i="7"/>
  <c r="E290" i="7"/>
  <c r="E289" i="7"/>
  <c r="E288" i="7"/>
  <c r="E287" i="7"/>
  <c r="D287" i="7"/>
  <c r="E286" i="7"/>
  <c r="E285" i="7"/>
  <c r="E284" i="7"/>
  <c r="E283" i="7"/>
  <c r="E282" i="7"/>
  <c r="E281" i="7"/>
  <c r="E280" i="7"/>
  <c r="E279" i="7"/>
  <c r="D279" i="7"/>
  <c r="E278" i="7"/>
  <c r="D278" i="7"/>
  <c r="E277" i="7"/>
  <c r="E276" i="7"/>
  <c r="E275" i="7"/>
  <c r="E274" i="7"/>
  <c r="E273" i="7"/>
  <c r="D273" i="7"/>
  <c r="E272" i="7"/>
  <c r="E271" i="7"/>
  <c r="D271" i="7"/>
  <c r="E270" i="7"/>
  <c r="E269" i="7"/>
  <c r="E268" i="7"/>
  <c r="E267" i="7"/>
  <c r="E266" i="7"/>
  <c r="D266" i="7"/>
  <c r="E265" i="7"/>
  <c r="E264" i="7"/>
  <c r="E263" i="7"/>
  <c r="E262" i="7"/>
  <c r="E261" i="7"/>
  <c r="D261" i="7"/>
  <c r="E260" i="7"/>
  <c r="E259" i="7"/>
  <c r="E258" i="7"/>
  <c r="E257" i="7"/>
  <c r="D257" i="7"/>
  <c r="E256" i="7"/>
  <c r="E255" i="7"/>
  <c r="E254" i="7"/>
  <c r="E253" i="7"/>
  <c r="E252" i="7"/>
  <c r="E251" i="7"/>
  <c r="E250" i="7"/>
  <c r="E249" i="7"/>
  <c r="E248" i="7"/>
  <c r="E247" i="7"/>
  <c r="D247" i="7"/>
  <c r="E246" i="7"/>
  <c r="E245" i="7"/>
  <c r="D245" i="7"/>
  <c r="E244" i="7"/>
  <c r="E243" i="7"/>
  <c r="E242" i="7"/>
  <c r="E241" i="7"/>
  <c r="E240" i="7"/>
  <c r="E239" i="7"/>
  <c r="D239" i="7"/>
  <c r="E238" i="7"/>
  <c r="D238" i="7"/>
  <c r="E237" i="7"/>
  <c r="E236" i="7"/>
  <c r="E235" i="7"/>
  <c r="E234" i="7"/>
  <c r="E233" i="7"/>
  <c r="E232" i="7"/>
  <c r="E231" i="7"/>
  <c r="D231" i="7"/>
  <c r="E230" i="7"/>
  <c r="D230" i="7"/>
  <c r="E229" i="7"/>
  <c r="E228" i="7"/>
  <c r="E227" i="7"/>
  <c r="D227" i="7"/>
  <c r="E226" i="7"/>
  <c r="E225" i="7"/>
  <c r="D225" i="7"/>
  <c r="E224" i="7"/>
  <c r="E223" i="7"/>
  <c r="D223" i="7"/>
  <c r="E222" i="7"/>
  <c r="D222" i="7"/>
  <c r="E221" i="7"/>
  <c r="E220" i="7"/>
  <c r="E219" i="7"/>
  <c r="E218" i="7"/>
  <c r="E217" i="7"/>
  <c r="E216" i="7"/>
  <c r="E215" i="7"/>
  <c r="D215" i="7"/>
  <c r="E214" i="7"/>
  <c r="D214" i="7"/>
  <c r="E213" i="7"/>
  <c r="E212" i="7"/>
  <c r="E211" i="7"/>
  <c r="E210" i="7"/>
  <c r="E209" i="7"/>
  <c r="E208" i="7"/>
  <c r="E207" i="7"/>
  <c r="D207" i="7"/>
  <c r="E206" i="7"/>
  <c r="E205" i="7"/>
  <c r="E204" i="7"/>
  <c r="E203" i="7"/>
  <c r="E202" i="7"/>
  <c r="E201" i="7"/>
  <c r="E200" i="7"/>
  <c r="E199" i="7"/>
  <c r="E198" i="7"/>
  <c r="E197" i="7"/>
  <c r="D197" i="7"/>
  <c r="E196" i="7"/>
  <c r="E195" i="7"/>
  <c r="E194" i="7"/>
  <c r="E193" i="7"/>
  <c r="E192" i="7"/>
  <c r="E191" i="7"/>
  <c r="E190" i="7"/>
  <c r="D190" i="7"/>
  <c r="E189" i="7"/>
  <c r="D189" i="7"/>
  <c r="E188" i="7"/>
  <c r="E187" i="7"/>
  <c r="E186" i="7"/>
  <c r="E185" i="7"/>
  <c r="E184" i="7"/>
  <c r="E183" i="7"/>
  <c r="D183" i="7"/>
  <c r="E182" i="7"/>
  <c r="D182" i="7"/>
  <c r="E181" i="7"/>
  <c r="D181" i="7"/>
  <c r="E180" i="7"/>
  <c r="E179" i="7"/>
  <c r="E178" i="7"/>
  <c r="E177" i="7"/>
  <c r="E176" i="7"/>
  <c r="E175" i="7"/>
  <c r="D175" i="7"/>
  <c r="E174" i="7"/>
  <c r="D174" i="7"/>
  <c r="E173" i="7"/>
  <c r="D173" i="7"/>
  <c r="E172" i="7"/>
  <c r="E171" i="7"/>
  <c r="E170" i="7"/>
  <c r="E169" i="7"/>
  <c r="D169" i="7"/>
  <c r="E168" i="7"/>
  <c r="E167" i="7"/>
  <c r="D167" i="7"/>
  <c r="E166" i="7"/>
  <c r="D166" i="7"/>
  <c r="E165" i="7"/>
  <c r="D165" i="7"/>
  <c r="E164" i="7"/>
  <c r="E163" i="7"/>
  <c r="E162" i="7"/>
  <c r="E161" i="7"/>
  <c r="D161" i="7"/>
  <c r="E160" i="7"/>
  <c r="E159" i="7"/>
  <c r="D159" i="7"/>
  <c r="E158" i="7"/>
  <c r="D158" i="7"/>
  <c r="E157" i="7"/>
  <c r="E156" i="7"/>
  <c r="E155" i="7"/>
  <c r="E154" i="7"/>
  <c r="E153" i="7"/>
  <c r="D153" i="7"/>
  <c r="E152" i="7"/>
  <c r="E151" i="7"/>
  <c r="D151" i="7"/>
  <c r="E150" i="7"/>
  <c r="E149" i="7"/>
  <c r="E148" i="7"/>
  <c r="D148" i="7"/>
  <c r="E147" i="7"/>
  <c r="E146" i="7"/>
  <c r="E145" i="7"/>
  <c r="D145" i="7"/>
  <c r="E144" i="7"/>
  <c r="E143" i="7"/>
  <c r="E142" i="7"/>
  <c r="E141" i="7"/>
  <c r="D141" i="7"/>
  <c r="E140" i="7"/>
  <c r="D140" i="7"/>
  <c r="E139" i="7"/>
  <c r="E138" i="7"/>
  <c r="E137" i="7"/>
  <c r="D137" i="7"/>
  <c r="E136" i="7"/>
  <c r="E135" i="7"/>
  <c r="E134" i="7"/>
  <c r="E133" i="7"/>
  <c r="D133" i="7"/>
  <c r="E132" i="7"/>
  <c r="D132" i="7"/>
  <c r="E131" i="7"/>
  <c r="E130" i="7"/>
  <c r="E129" i="7"/>
  <c r="E128" i="7"/>
  <c r="E127" i="7"/>
  <c r="E126" i="7"/>
  <c r="E125" i="7"/>
  <c r="D125" i="7"/>
  <c r="E124" i="7"/>
  <c r="D124" i="7"/>
  <c r="E123" i="7"/>
  <c r="E122" i="7"/>
  <c r="E121" i="7"/>
  <c r="E120" i="7"/>
  <c r="E119" i="7"/>
  <c r="E118" i="7"/>
  <c r="E117" i="7"/>
  <c r="D117" i="7"/>
  <c r="E116" i="7"/>
  <c r="D116" i="7"/>
  <c r="E115" i="7"/>
  <c r="E114" i="7"/>
  <c r="E113" i="7"/>
  <c r="E112" i="7"/>
  <c r="E111" i="7"/>
  <c r="E110" i="7"/>
  <c r="E109" i="7"/>
  <c r="D109" i="7"/>
  <c r="E108" i="7"/>
  <c r="E107" i="7"/>
  <c r="E106" i="7"/>
  <c r="E105" i="7"/>
  <c r="E104" i="7"/>
  <c r="E103" i="7"/>
  <c r="E102" i="7"/>
  <c r="E101" i="7"/>
  <c r="E100" i="7"/>
  <c r="E99" i="7"/>
  <c r="D99" i="7"/>
  <c r="E98" i="7"/>
  <c r="E97" i="7"/>
  <c r="E96" i="7"/>
  <c r="E95" i="7"/>
  <c r="E94" i="7"/>
  <c r="E93" i="7"/>
  <c r="E92" i="7"/>
  <c r="D92" i="7"/>
  <c r="E91" i="7"/>
  <c r="D91" i="7"/>
  <c r="E90" i="7"/>
  <c r="E89" i="7"/>
  <c r="E88" i="7"/>
  <c r="E87" i="7"/>
  <c r="E86" i="7"/>
  <c r="E85" i="7"/>
  <c r="D85" i="7"/>
  <c r="E84" i="7"/>
  <c r="D84" i="7"/>
  <c r="E83" i="7"/>
  <c r="D83" i="7"/>
  <c r="E82" i="7"/>
  <c r="E81" i="7"/>
  <c r="E80" i="7"/>
  <c r="E79" i="7"/>
  <c r="E78" i="7"/>
  <c r="E77" i="7"/>
  <c r="D77" i="7"/>
  <c r="E76" i="7"/>
  <c r="D76" i="7"/>
  <c r="E75" i="7"/>
  <c r="D75" i="7"/>
  <c r="E74" i="7"/>
  <c r="E73" i="7"/>
  <c r="E72" i="7"/>
  <c r="E71" i="7"/>
  <c r="D71" i="7"/>
  <c r="E70" i="7"/>
  <c r="E69" i="7"/>
  <c r="D69" i="7"/>
  <c r="E68" i="7"/>
  <c r="D68" i="7"/>
  <c r="E67" i="7"/>
  <c r="D67" i="7"/>
  <c r="E66" i="7"/>
  <c r="E65" i="7"/>
  <c r="E64" i="7"/>
  <c r="E63" i="7"/>
  <c r="D63" i="7"/>
  <c r="E62" i="7"/>
  <c r="E61" i="7"/>
  <c r="D61" i="7"/>
  <c r="E60" i="7"/>
  <c r="D60" i="7"/>
  <c r="E59" i="7"/>
  <c r="E58" i="7"/>
  <c r="E57" i="7"/>
  <c r="E56" i="7"/>
  <c r="E55" i="7"/>
  <c r="D55" i="7"/>
  <c r="E54" i="7"/>
  <c r="E53" i="7"/>
  <c r="D53" i="7"/>
  <c r="E52" i="7"/>
  <c r="E51" i="7"/>
  <c r="E50" i="7"/>
  <c r="D50" i="7"/>
  <c r="E49" i="7"/>
  <c r="E48" i="7"/>
  <c r="E47" i="7"/>
  <c r="D47" i="7"/>
  <c r="E46" i="7"/>
  <c r="E45" i="7"/>
  <c r="E44" i="7"/>
  <c r="E43" i="7"/>
  <c r="D43" i="7"/>
  <c r="E42" i="7"/>
  <c r="D42" i="7"/>
  <c r="E41" i="7"/>
  <c r="E40" i="7"/>
  <c r="E39" i="7"/>
  <c r="D39" i="7"/>
  <c r="E38" i="7"/>
  <c r="E37" i="7"/>
  <c r="E36" i="7"/>
  <c r="E35" i="7"/>
  <c r="D35" i="7"/>
  <c r="E34" i="7"/>
  <c r="D34" i="7"/>
  <c r="E33" i="7"/>
  <c r="E32" i="7"/>
  <c r="E31" i="7"/>
  <c r="E30" i="7"/>
  <c r="E29" i="7"/>
  <c r="E28" i="7"/>
  <c r="E27" i="7"/>
  <c r="D27" i="7"/>
  <c r="E26" i="7"/>
  <c r="D26" i="7"/>
  <c r="E25" i="7"/>
  <c r="E24" i="7"/>
  <c r="E23" i="7"/>
  <c r="E22" i="7"/>
  <c r="E21" i="7"/>
  <c r="E20" i="7"/>
  <c r="E19" i="7"/>
  <c r="D19" i="7"/>
  <c r="E18" i="7"/>
  <c r="D18" i="7"/>
  <c r="E17" i="7"/>
  <c r="E16" i="7"/>
  <c r="E15" i="7"/>
  <c r="D15" i="7"/>
  <c r="E14" i="7"/>
  <c r="E13" i="7"/>
  <c r="D13" i="7"/>
  <c r="E12" i="7"/>
  <c r="D12" i="7"/>
  <c r="D400" i="7" s="1"/>
  <c r="E11" i="7"/>
  <c r="D11" i="7"/>
  <c r="C6" i="7"/>
  <c r="C92" i="6"/>
  <c r="C91" i="6"/>
  <c r="C90" i="6"/>
  <c r="T89" i="6"/>
  <c r="O89" i="6"/>
  <c r="E89" i="6"/>
  <c r="D89" i="6"/>
  <c r="T88" i="6"/>
  <c r="O88" i="6"/>
  <c r="E88" i="6"/>
  <c r="T87" i="6"/>
  <c r="O87" i="6"/>
  <c r="E87" i="6"/>
  <c r="T86" i="6"/>
  <c r="O86" i="6"/>
  <c r="E86" i="6"/>
  <c r="T85" i="6"/>
  <c r="O85" i="6"/>
  <c r="E85" i="6"/>
  <c r="D85" i="6"/>
  <c r="T84" i="6"/>
  <c r="O84" i="6"/>
  <c r="E84" i="6"/>
  <c r="T83" i="6"/>
  <c r="O83" i="6"/>
  <c r="E83" i="6"/>
  <c r="D83" i="6"/>
  <c r="T82" i="6"/>
  <c r="O82" i="6"/>
  <c r="E82" i="6"/>
  <c r="D82" i="6"/>
  <c r="T81" i="6"/>
  <c r="O81" i="6"/>
  <c r="E81" i="6"/>
  <c r="T80" i="6"/>
  <c r="O80" i="6"/>
  <c r="E80" i="6"/>
  <c r="D80" i="6"/>
  <c r="T79" i="6"/>
  <c r="O79" i="6"/>
  <c r="E79" i="6"/>
  <c r="T78" i="6"/>
  <c r="O78" i="6"/>
  <c r="E78" i="6"/>
  <c r="T77" i="6"/>
  <c r="O77" i="6"/>
  <c r="E77" i="6"/>
  <c r="D77" i="6"/>
  <c r="T76" i="6"/>
  <c r="O76" i="6"/>
  <c r="E76" i="6"/>
  <c r="T75" i="6"/>
  <c r="O75" i="6"/>
  <c r="E75" i="6"/>
  <c r="D75" i="6"/>
  <c r="T74" i="6"/>
  <c r="O74" i="6"/>
  <c r="E74" i="6"/>
  <c r="D74" i="6"/>
  <c r="T73" i="6"/>
  <c r="O73" i="6"/>
  <c r="E73" i="6"/>
  <c r="D73" i="6"/>
  <c r="T72" i="6"/>
  <c r="O72" i="6"/>
  <c r="E72" i="6"/>
  <c r="T71" i="6"/>
  <c r="O71" i="6"/>
  <c r="E71" i="6"/>
  <c r="T70" i="6"/>
  <c r="O70" i="6"/>
  <c r="E70" i="6"/>
  <c r="D70" i="6"/>
  <c r="T69" i="6"/>
  <c r="O69" i="6"/>
  <c r="E69" i="6"/>
  <c r="T68" i="6"/>
  <c r="O68" i="6"/>
  <c r="E68" i="6"/>
  <c r="T67" i="6"/>
  <c r="O67" i="6"/>
  <c r="E67" i="6"/>
  <c r="D67" i="6"/>
  <c r="T66" i="6"/>
  <c r="O66" i="6"/>
  <c r="E66" i="6"/>
  <c r="D66" i="6"/>
  <c r="T65" i="6"/>
  <c r="O65" i="6"/>
  <c r="E65" i="6"/>
  <c r="D65" i="6"/>
  <c r="T64" i="6"/>
  <c r="O64" i="6"/>
  <c r="E64" i="6"/>
  <c r="T63" i="6"/>
  <c r="O63" i="6"/>
  <c r="E63" i="6"/>
  <c r="D63" i="6"/>
  <c r="T62" i="6"/>
  <c r="O62" i="6"/>
  <c r="E62" i="6"/>
  <c r="T61" i="6"/>
  <c r="O61" i="6"/>
  <c r="E61" i="6"/>
  <c r="D61" i="6"/>
  <c r="T60" i="6"/>
  <c r="O60" i="6"/>
  <c r="E60" i="6"/>
  <c r="D60" i="6"/>
  <c r="T59" i="6"/>
  <c r="O59" i="6"/>
  <c r="E59" i="6"/>
  <c r="D59" i="6"/>
  <c r="T58" i="6"/>
  <c r="O58" i="6"/>
  <c r="E58" i="6"/>
  <c r="T57" i="6"/>
  <c r="O57" i="6"/>
  <c r="E57" i="6"/>
  <c r="T56" i="6"/>
  <c r="O56" i="6"/>
  <c r="E56" i="6"/>
  <c r="D56" i="6"/>
  <c r="T55" i="6"/>
  <c r="O55" i="6"/>
  <c r="E55" i="6"/>
  <c r="T54" i="6"/>
  <c r="O54" i="6"/>
  <c r="E54" i="6"/>
  <c r="T53" i="6"/>
  <c r="O53" i="6"/>
  <c r="E53" i="6"/>
  <c r="D53" i="6"/>
  <c r="T52" i="6"/>
  <c r="O52" i="6"/>
  <c r="E52" i="6"/>
  <c r="D52" i="6"/>
  <c r="T51" i="6"/>
  <c r="O51" i="6"/>
  <c r="E51" i="6"/>
  <c r="D51" i="6"/>
  <c r="T50" i="6"/>
  <c r="O50" i="6"/>
  <c r="E50" i="6"/>
  <c r="T49" i="6"/>
  <c r="O49" i="6"/>
  <c r="E49" i="6"/>
  <c r="D49" i="6"/>
  <c r="T48" i="6"/>
  <c r="O48" i="6"/>
  <c r="E48" i="6"/>
  <c r="T47" i="6"/>
  <c r="O47" i="6"/>
  <c r="E47" i="6"/>
  <c r="D47" i="6"/>
  <c r="T46" i="6"/>
  <c r="O46" i="6"/>
  <c r="E46" i="6"/>
  <c r="D46" i="6"/>
  <c r="T45" i="6"/>
  <c r="O45" i="6"/>
  <c r="E45" i="6"/>
  <c r="D45" i="6"/>
  <c r="T44" i="6"/>
  <c r="O44" i="6"/>
  <c r="E44" i="6"/>
  <c r="T43" i="6"/>
  <c r="O43" i="6"/>
  <c r="E43" i="6"/>
  <c r="T42" i="6"/>
  <c r="O42" i="6"/>
  <c r="E42" i="6"/>
  <c r="D42" i="6"/>
  <c r="T41" i="6"/>
  <c r="O41" i="6"/>
  <c r="E41" i="6"/>
  <c r="T40" i="6"/>
  <c r="O40" i="6"/>
  <c r="E40" i="6"/>
  <c r="T39" i="6"/>
  <c r="O39" i="6"/>
  <c r="E39" i="6"/>
  <c r="D39" i="6"/>
  <c r="T38" i="6"/>
  <c r="O38" i="6"/>
  <c r="E38" i="6"/>
  <c r="D38" i="6"/>
  <c r="T37" i="6"/>
  <c r="O37" i="6"/>
  <c r="E37" i="6"/>
  <c r="D37" i="6"/>
  <c r="T36" i="6"/>
  <c r="O36" i="6"/>
  <c r="E36" i="6"/>
  <c r="T35" i="6"/>
  <c r="O35" i="6"/>
  <c r="E35" i="6"/>
  <c r="D35" i="6"/>
  <c r="T34" i="6"/>
  <c r="O34" i="6"/>
  <c r="E34" i="6"/>
  <c r="T33" i="6"/>
  <c r="O33" i="6"/>
  <c r="E33" i="6"/>
  <c r="D33" i="6"/>
  <c r="T32" i="6"/>
  <c r="O32" i="6"/>
  <c r="E32" i="6"/>
  <c r="D32" i="6"/>
  <c r="T31" i="6"/>
  <c r="O31" i="6"/>
  <c r="E31" i="6"/>
  <c r="D31" i="6"/>
  <c r="T30" i="6"/>
  <c r="O30" i="6"/>
  <c r="E30" i="6"/>
  <c r="T29" i="6"/>
  <c r="O29" i="6"/>
  <c r="E29" i="6"/>
  <c r="T28" i="6"/>
  <c r="O28" i="6"/>
  <c r="E28" i="6"/>
  <c r="D28" i="6"/>
  <c r="T27" i="6"/>
  <c r="O27" i="6"/>
  <c r="E27" i="6"/>
  <c r="T26" i="6"/>
  <c r="O26" i="6"/>
  <c r="E26" i="6"/>
  <c r="T25" i="6"/>
  <c r="O25" i="6"/>
  <c r="E25" i="6"/>
  <c r="D25" i="6"/>
  <c r="T24" i="6"/>
  <c r="O24" i="6"/>
  <c r="E24" i="6"/>
  <c r="D24" i="6"/>
  <c r="T23" i="6"/>
  <c r="O23" i="6"/>
  <c r="E23" i="6"/>
  <c r="D23" i="6"/>
  <c r="T22" i="6"/>
  <c r="O22" i="6"/>
  <c r="E22" i="6"/>
  <c r="T21" i="6"/>
  <c r="O21" i="6"/>
  <c r="E21" i="6"/>
  <c r="D21" i="6"/>
  <c r="T20" i="6"/>
  <c r="O20" i="6"/>
  <c r="E20" i="6"/>
  <c r="T19" i="6"/>
  <c r="O19" i="6"/>
  <c r="E19" i="6"/>
  <c r="D19" i="6"/>
  <c r="T18" i="6"/>
  <c r="O18" i="6"/>
  <c r="E18" i="6"/>
  <c r="D18" i="6"/>
  <c r="T17" i="6"/>
  <c r="O17" i="6"/>
  <c r="E17" i="6"/>
  <c r="D17" i="6"/>
  <c r="T16" i="6"/>
  <c r="O16" i="6"/>
  <c r="E16" i="6"/>
  <c r="T15" i="6"/>
  <c r="O15" i="6"/>
  <c r="E15" i="6"/>
  <c r="D15" i="6"/>
  <c r="T14" i="6"/>
  <c r="O14" i="6"/>
  <c r="E14" i="6"/>
  <c r="D14" i="6"/>
  <c r="T13" i="6"/>
  <c r="O13" i="6"/>
  <c r="E13" i="6"/>
  <c r="D13" i="6"/>
  <c r="D81" i="6" s="1"/>
  <c r="T12" i="6"/>
  <c r="O12" i="6"/>
  <c r="E12" i="6"/>
  <c r="D12" i="6"/>
  <c r="D78" i="6" s="1"/>
  <c r="E11" i="6"/>
  <c r="D11" i="6"/>
  <c r="X10" i="6"/>
  <c r="W10" i="6"/>
  <c r="V10" i="6"/>
  <c r="U10" i="6"/>
  <c r="U9" i="6"/>
  <c r="T9" i="6"/>
  <c r="C6" i="6"/>
  <c r="C92" i="5"/>
  <c r="C91" i="5"/>
  <c r="C90" i="5"/>
  <c r="T89" i="5"/>
  <c r="O89" i="5"/>
  <c r="E89" i="5"/>
  <c r="D89" i="5"/>
  <c r="T88" i="5"/>
  <c r="O88" i="5"/>
  <c r="E88" i="5"/>
  <c r="T87" i="5"/>
  <c r="O87" i="5"/>
  <c r="E87" i="5"/>
  <c r="T86" i="5"/>
  <c r="O86" i="5"/>
  <c r="E86" i="5"/>
  <c r="D86" i="5"/>
  <c r="T85" i="5"/>
  <c r="O85" i="5"/>
  <c r="E85" i="5"/>
  <c r="D85" i="5"/>
  <c r="T84" i="5"/>
  <c r="O84" i="5"/>
  <c r="E84" i="5"/>
  <c r="T83" i="5"/>
  <c r="O83" i="5"/>
  <c r="E83" i="5"/>
  <c r="T82" i="5"/>
  <c r="O82" i="5"/>
  <c r="E82" i="5"/>
  <c r="T81" i="5"/>
  <c r="O81" i="5"/>
  <c r="E81" i="5"/>
  <c r="T80" i="5"/>
  <c r="O80" i="5"/>
  <c r="E80" i="5"/>
  <c r="T79" i="5"/>
  <c r="O79" i="5"/>
  <c r="E79" i="5"/>
  <c r="D79" i="5"/>
  <c r="T78" i="5"/>
  <c r="O78" i="5"/>
  <c r="E78" i="5"/>
  <c r="D78" i="5"/>
  <c r="T77" i="5"/>
  <c r="O77" i="5"/>
  <c r="E77" i="5"/>
  <c r="D77" i="5"/>
  <c r="T76" i="5"/>
  <c r="O76" i="5"/>
  <c r="E76" i="5"/>
  <c r="T75" i="5"/>
  <c r="O75" i="5"/>
  <c r="E75" i="5"/>
  <c r="D75" i="5"/>
  <c r="T74" i="5"/>
  <c r="O74" i="5"/>
  <c r="E74" i="5"/>
  <c r="T73" i="5"/>
  <c r="O73" i="5"/>
  <c r="E73" i="5"/>
  <c r="T72" i="5"/>
  <c r="O72" i="5"/>
  <c r="E72" i="5"/>
  <c r="D72" i="5"/>
  <c r="T71" i="5"/>
  <c r="O71" i="5"/>
  <c r="E71" i="5"/>
  <c r="D71" i="5"/>
  <c r="T70" i="5"/>
  <c r="O70" i="5"/>
  <c r="E70" i="5"/>
  <c r="D70" i="5"/>
  <c r="T69" i="5"/>
  <c r="O69" i="5"/>
  <c r="E69" i="5"/>
  <c r="T68" i="5"/>
  <c r="O68" i="5"/>
  <c r="E68" i="5"/>
  <c r="T67" i="5"/>
  <c r="O67" i="5"/>
  <c r="E67" i="5"/>
  <c r="T66" i="5"/>
  <c r="O66" i="5"/>
  <c r="E66" i="5"/>
  <c r="T65" i="5"/>
  <c r="O65" i="5"/>
  <c r="E65" i="5"/>
  <c r="D65" i="5"/>
  <c r="T64" i="5"/>
  <c r="O64" i="5"/>
  <c r="E64" i="5"/>
  <c r="D64" i="5"/>
  <c r="T63" i="5"/>
  <c r="O63" i="5"/>
  <c r="E63" i="5"/>
  <c r="D63" i="5"/>
  <c r="T62" i="5"/>
  <c r="O62" i="5"/>
  <c r="E62" i="5"/>
  <c r="T61" i="5"/>
  <c r="O61" i="5"/>
  <c r="E61" i="5"/>
  <c r="D61" i="5"/>
  <c r="T60" i="5"/>
  <c r="O60" i="5"/>
  <c r="E60" i="5"/>
  <c r="T59" i="5"/>
  <c r="O59" i="5"/>
  <c r="E59" i="5"/>
  <c r="T58" i="5"/>
  <c r="O58" i="5"/>
  <c r="E58" i="5"/>
  <c r="D58" i="5"/>
  <c r="T57" i="5"/>
  <c r="O57" i="5"/>
  <c r="E57" i="5"/>
  <c r="D57" i="5"/>
  <c r="T56" i="5"/>
  <c r="O56" i="5"/>
  <c r="E56" i="5"/>
  <c r="D56" i="5"/>
  <c r="T55" i="5"/>
  <c r="O55" i="5"/>
  <c r="E55" i="5"/>
  <c r="T54" i="5"/>
  <c r="O54" i="5"/>
  <c r="E54" i="5"/>
  <c r="T53" i="5"/>
  <c r="O53" i="5"/>
  <c r="E53" i="5"/>
  <c r="T52" i="5"/>
  <c r="O52" i="5"/>
  <c r="E52" i="5"/>
  <c r="T51" i="5"/>
  <c r="O51" i="5"/>
  <c r="E51" i="5"/>
  <c r="D51" i="5"/>
  <c r="T50" i="5"/>
  <c r="O50" i="5"/>
  <c r="E50" i="5"/>
  <c r="D50" i="5"/>
  <c r="T49" i="5"/>
  <c r="O49" i="5"/>
  <c r="E49" i="5"/>
  <c r="D49" i="5"/>
  <c r="T48" i="5"/>
  <c r="O48" i="5"/>
  <c r="E48" i="5"/>
  <c r="T47" i="5"/>
  <c r="O47" i="5"/>
  <c r="E47" i="5"/>
  <c r="D47" i="5"/>
  <c r="T46" i="5"/>
  <c r="O46" i="5"/>
  <c r="E46" i="5"/>
  <c r="T45" i="5"/>
  <c r="O45" i="5"/>
  <c r="E45" i="5"/>
  <c r="T44" i="5"/>
  <c r="O44" i="5"/>
  <c r="E44" i="5"/>
  <c r="D44" i="5"/>
  <c r="T43" i="5"/>
  <c r="O43" i="5"/>
  <c r="E43" i="5"/>
  <c r="D43" i="5"/>
  <c r="T42" i="5"/>
  <c r="O42" i="5"/>
  <c r="E42" i="5"/>
  <c r="D42" i="5"/>
  <c r="T41" i="5"/>
  <c r="O41" i="5"/>
  <c r="E41" i="5"/>
  <c r="T40" i="5"/>
  <c r="O40" i="5"/>
  <c r="E40" i="5"/>
  <c r="T39" i="5"/>
  <c r="O39" i="5"/>
  <c r="E39" i="5"/>
  <c r="T38" i="5"/>
  <c r="O38" i="5"/>
  <c r="E38" i="5"/>
  <c r="T37" i="5"/>
  <c r="O37" i="5"/>
  <c r="E37" i="5"/>
  <c r="D37" i="5"/>
  <c r="T36" i="5"/>
  <c r="O36" i="5"/>
  <c r="E36" i="5"/>
  <c r="D36" i="5"/>
  <c r="T35" i="5"/>
  <c r="O35" i="5"/>
  <c r="E35" i="5"/>
  <c r="D35" i="5"/>
  <c r="T34" i="5"/>
  <c r="O34" i="5"/>
  <c r="E34" i="5"/>
  <c r="T33" i="5"/>
  <c r="O33" i="5"/>
  <c r="E33" i="5"/>
  <c r="D33" i="5"/>
  <c r="T32" i="5"/>
  <c r="O32" i="5"/>
  <c r="E32" i="5"/>
  <c r="T31" i="5"/>
  <c r="O31" i="5"/>
  <c r="E31" i="5"/>
  <c r="T30" i="5"/>
  <c r="O30" i="5"/>
  <c r="E30" i="5"/>
  <c r="D30" i="5"/>
  <c r="T29" i="5"/>
  <c r="O29" i="5"/>
  <c r="E29" i="5"/>
  <c r="D29" i="5"/>
  <c r="T28" i="5"/>
  <c r="O28" i="5"/>
  <c r="E28" i="5"/>
  <c r="D28" i="5"/>
  <c r="T27" i="5"/>
  <c r="O27" i="5"/>
  <c r="E27" i="5"/>
  <c r="T26" i="5"/>
  <c r="O26" i="5"/>
  <c r="E26" i="5"/>
  <c r="T25" i="5"/>
  <c r="O25" i="5"/>
  <c r="E25" i="5"/>
  <c r="T24" i="5"/>
  <c r="O24" i="5"/>
  <c r="E24" i="5"/>
  <c r="T23" i="5"/>
  <c r="O23" i="5"/>
  <c r="E23" i="5"/>
  <c r="D23" i="5"/>
  <c r="T22" i="5"/>
  <c r="O22" i="5"/>
  <c r="E22" i="5"/>
  <c r="D22" i="5"/>
  <c r="T21" i="5"/>
  <c r="O21" i="5"/>
  <c r="E21" i="5"/>
  <c r="D21" i="5"/>
  <c r="T20" i="5"/>
  <c r="O20" i="5"/>
  <c r="E20" i="5"/>
  <c r="T19" i="5"/>
  <c r="O19" i="5"/>
  <c r="E19" i="5"/>
  <c r="D19" i="5"/>
  <c r="T18" i="5"/>
  <c r="O18" i="5"/>
  <c r="E18" i="5"/>
  <c r="T17" i="5"/>
  <c r="O17" i="5"/>
  <c r="E17" i="5"/>
  <c r="T16" i="5"/>
  <c r="O16" i="5"/>
  <c r="E16" i="5"/>
  <c r="D16" i="5"/>
  <c r="T15" i="5"/>
  <c r="O15" i="5"/>
  <c r="E15" i="5"/>
  <c r="D15" i="5"/>
  <c r="T14" i="5"/>
  <c r="O14" i="5"/>
  <c r="E14" i="5"/>
  <c r="D14" i="5"/>
  <c r="T13" i="5"/>
  <c r="O13" i="5"/>
  <c r="E13" i="5"/>
  <c r="D13" i="5"/>
  <c r="D81" i="5" s="1"/>
  <c r="T12" i="5"/>
  <c r="O12" i="5"/>
  <c r="E12" i="5"/>
  <c r="D12" i="5"/>
  <c r="D88" i="5" s="1"/>
  <c r="M11" i="5"/>
  <c r="J11" i="5"/>
  <c r="I11" i="5"/>
  <c r="E11" i="5"/>
  <c r="H11" i="5" s="1"/>
  <c r="D11" i="5"/>
  <c r="S10" i="5"/>
  <c r="X10" i="5" s="1"/>
  <c r="R10" i="5"/>
  <c r="W10" i="5" s="1"/>
  <c r="Q10" i="5"/>
  <c r="V10" i="5" s="1"/>
  <c r="P10" i="5"/>
  <c r="U10" i="5" s="1"/>
  <c r="U9" i="5"/>
  <c r="O9" i="5"/>
  <c r="T9" i="5" s="1"/>
  <c r="C6" i="5"/>
  <c r="C94" i="4"/>
  <c r="L93" i="4"/>
  <c r="F93" i="4"/>
  <c r="E93" i="4" s="1"/>
  <c r="L92" i="4"/>
  <c r="F92" i="4"/>
  <c r="E92" i="4"/>
  <c r="D92" i="4"/>
  <c r="L91" i="4"/>
  <c r="F91" i="4"/>
  <c r="E91" i="4" s="1"/>
  <c r="L90" i="4"/>
  <c r="F90" i="4"/>
  <c r="E90" i="4" s="1"/>
  <c r="L89" i="4"/>
  <c r="F89" i="4"/>
  <c r="E89" i="4"/>
  <c r="D89" i="4"/>
  <c r="L88" i="4"/>
  <c r="E88" i="4" s="1"/>
  <c r="F88" i="4"/>
  <c r="D88" i="4"/>
  <c r="L87" i="4"/>
  <c r="E87" i="4" s="1"/>
  <c r="F87" i="4"/>
  <c r="L86" i="4"/>
  <c r="F86" i="4"/>
  <c r="E86" i="4" s="1"/>
  <c r="L85" i="4"/>
  <c r="F85" i="4"/>
  <c r="E85" i="4"/>
  <c r="L84" i="4"/>
  <c r="F84" i="4"/>
  <c r="L83" i="4"/>
  <c r="F83" i="4"/>
  <c r="E83" i="4" s="1"/>
  <c r="L82" i="4"/>
  <c r="F82" i="4"/>
  <c r="E82" i="4"/>
  <c r="D82" i="4"/>
  <c r="L81" i="4"/>
  <c r="E81" i="4" s="1"/>
  <c r="F81" i="4"/>
  <c r="D81" i="4"/>
  <c r="L80" i="4"/>
  <c r="E80" i="4" s="1"/>
  <c r="F80" i="4"/>
  <c r="D80" i="4"/>
  <c r="L79" i="4"/>
  <c r="F79" i="4"/>
  <c r="E79" i="4" s="1"/>
  <c r="L78" i="4"/>
  <c r="F78" i="4"/>
  <c r="E78" i="4"/>
  <c r="D78" i="4"/>
  <c r="L77" i="4"/>
  <c r="F77" i="4"/>
  <c r="E77" i="4" s="1"/>
  <c r="L76" i="4"/>
  <c r="F76" i="4"/>
  <c r="E76" i="4" s="1"/>
  <c r="L75" i="4"/>
  <c r="F75" i="4"/>
  <c r="E75" i="4"/>
  <c r="D75" i="4"/>
  <c r="L74" i="4"/>
  <c r="F74" i="4"/>
  <c r="E74" i="4"/>
  <c r="D74" i="4"/>
  <c r="L73" i="4"/>
  <c r="E73" i="4" s="1"/>
  <c r="F73" i="4"/>
  <c r="L72" i="4"/>
  <c r="F72" i="4"/>
  <c r="E72" i="4" s="1"/>
  <c r="L71" i="4"/>
  <c r="F71" i="4"/>
  <c r="E71" i="4"/>
  <c r="L70" i="4"/>
  <c r="F70" i="4"/>
  <c r="E70" i="4" s="1"/>
  <c r="L69" i="4"/>
  <c r="F69" i="4"/>
  <c r="E69" i="4" s="1"/>
  <c r="L68" i="4"/>
  <c r="F68" i="4"/>
  <c r="E68" i="4"/>
  <c r="D68" i="4"/>
  <c r="L67" i="4"/>
  <c r="F67" i="4"/>
  <c r="E67" i="4"/>
  <c r="D67" i="4"/>
  <c r="L66" i="4"/>
  <c r="E66" i="4" s="1"/>
  <c r="F66" i="4"/>
  <c r="D66" i="4"/>
  <c r="L65" i="4"/>
  <c r="F65" i="4"/>
  <c r="E65" i="4" s="1"/>
  <c r="L64" i="4"/>
  <c r="F64" i="4"/>
  <c r="E64" i="4"/>
  <c r="D64" i="4"/>
  <c r="L63" i="4"/>
  <c r="F63" i="4"/>
  <c r="E63" i="4" s="1"/>
  <c r="L62" i="4"/>
  <c r="F62" i="4"/>
  <c r="E62" i="4" s="1"/>
  <c r="L61" i="4"/>
  <c r="F61" i="4"/>
  <c r="E61" i="4"/>
  <c r="D61" i="4"/>
  <c r="L60" i="4"/>
  <c r="F60" i="4"/>
  <c r="E60" i="4"/>
  <c r="D60" i="4"/>
  <c r="L59" i="4"/>
  <c r="E59" i="4" s="1"/>
  <c r="F59" i="4"/>
  <c r="L58" i="4"/>
  <c r="F58" i="4"/>
  <c r="E58" i="4" s="1"/>
  <c r="L57" i="4"/>
  <c r="F57" i="4"/>
  <c r="E57" i="4" s="1"/>
  <c r="L56" i="4"/>
  <c r="F56" i="4"/>
  <c r="E56" i="4" s="1"/>
  <c r="L55" i="4"/>
  <c r="F55" i="4"/>
  <c r="E55" i="4" s="1"/>
  <c r="L54" i="4"/>
  <c r="F54" i="4"/>
  <c r="E54" i="4"/>
  <c r="D54" i="4"/>
  <c r="L53" i="4"/>
  <c r="F53" i="4"/>
  <c r="E53" i="4"/>
  <c r="D53" i="4"/>
  <c r="L52" i="4"/>
  <c r="E52" i="4" s="1"/>
  <c r="F52" i="4"/>
  <c r="D52" i="4"/>
  <c r="L51" i="4"/>
  <c r="F51" i="4"/>
  <c r="E51" i="4" s="1"/>
  <c r="L50" i="4"/>
  <c r="F50" i="4"/>
  <c r="E50" i="4" s="1"/>
  <c r="D50" i="4"/>
  <c r="L49" i="4"/>
  <c r="F49" i="4"/>
  <c r="L48" i="4"/>
  <c r="F48" i="4"/>
  <c r="E48" i="4" s="1"/>
  <c r="L47" i="4"/>
  <c r="F47" i="4"/>
  <c r="E47" i="4"/>
  <c r="D47" i="4"/>
  <c r="L46" i="4"/>
  <c r="E46" i="4" s="1"/>
  <c r="F46" i="4"/>
  <c r="D46" i="4"/>
  <c r="L45" i="4"/>
  <c r="E45" i="4" s="1"/>
  <c r="F45" i="4"/>
  <c r="L44" i="4"/>
  <c r="F44" i="4"/>
  <c r="E44" i="4" s="1"/>
  <c r="L43" i="4"/>
  <c r="F43" i="4"/>
  <c r="E43" i="4"/>
  <c r="L42" i="4"/>
  <c r="F42" i="4"/>
  <c r="L41" i="4"/>
  <c r="F41" i="4"/>
  <c r="E41" i="4" s="1"/>
  <c r="L40" i="4"/>
  <c r="F40" i="4"/>
  <c r="E40" i="4"/>
  <c r="D40" i="4"/>
  <c r="L39" i="4"/>
  <c r="E39" i="4" s="1"/>
  <c r="F39" i="4"/>
  <c r="D39" i="4"/>
  <c r="L38" i="4"/>
  <c r="E38" i="4" s="1"/>
  <c r="F38" i="4"/>
  <c r="D38" i="4"/>
  <c r="L37" i="4"/>
  <c r="F37" i="4"/>
  <c r="E37" i="4" s="1"/>
  <c r="L36" i="4"/>
  <c r="F36" i="4"/>
  <c r="E36" i="4"/>
  <c r="D36" i="4"/>
  <c r="L35" i="4"/>
  <c r="F35" i="4"/>
  <c r="E35" i="4" s="1"/>
  <c r="L34" i="4"/>
  <c r="F34" i="4"/>
  <c r="E34" i="4" s="1"/>
  <c r="L33" i="4"/>
  <c r="F33" i="4"/>
  <c r="E33" i="4"/>
  <c r="D33" i="4"/>
  <c r="L32" i="4"/>
  <c r="F32" i="4"/>
  <c r="E32" i="4"/>
  <c r="D32" i="4"/>
  <c r="L31" i="4"/>
  <c r="E31" i="4" s="1"/>
  <c r="F31" i="4"/>
  <c r="L30" i="4"/>
  <c r="F30" i="4"/>
  <c r="E30" i="4" s="1"/>
  <c r="L29" i="4"/>
  <c r="F29" i="4"/>
  <c r="E29" i="4" s="1"/>
  <c r="L28" i="4"/>
  <c r="F28" i="4"/>
  <c r="E28" i="4" s="1"/>
  <c r="L27" i="4"/>
  <c r="F27" i="4"/>
  <c r="E27" i="4" s="1"/>
  <c r="L26" i="4"/>
  <c r="F26" i="4"/>
  <c r="E26" i="4"/>
  <c r="D26" i="4"/>
  <c r="L25" i="4"/>
  <c r="F25" i="4"/>
  <c r="E25" i="4"/>
  <c r="D25" i="4"/>
  <c r="L24" i="4"/>
  <c r="E24" i="4" s="1"/>
  <c r="F24" i="4"/>
  <c r="D24" i="4"/>
  <c r="L23" i="4"/>
  <c r="F23" i="4"/>
  <c r="E23" i="4" s="1"/>
  <c r="L22" i="4"/>
  <c r="F22" i="4"/>
  <c r="E22" i="4"/>
  <c r="D22" i="4"/>
  <c r="L21" i="4"/>
  <c r="F21" i="4"/>
  <c r="E21" i="4" s="1"/>
  <c r="L20" i="4"/>
  <c r="F20" i="4"/>
  <c r="E20" i="4" s="1"/>
  <c r="L19" i="4"/>
  <c r="F19" i="4"/>
  <c r="E19" i="4"/>
  <c r="D19" i="4"/>
  <c r="L18" i="4"/>
  <c r="E18" i="4" s="1"/>
  <c r="F18" i="4"/>
  <c r="D18" i="4"/>
  <c r="L17" i="4"/>
  <c r="E17" i="4" s="1"/>
  <c r="F17" i="4"/>
  <c r="D17" i="4"/>
  <c r="D87" i="4" s="1"/>
  <c r="L16" i="4"/>
  <c r="F16" i="4"/>
  <c r="E16" i="4" s="1"/>
  <c r="D16" i="4"/>
  <c r="D84" i="4" s="1"/>
  <c r="E15" i="4"/>
  <c r="D15" i="4"/>
  <c r="C7" i="4"/>
  <c r="B53" i="3"/>
  <c r="B52" i="3"/>
  <c r="E48" i="3"/>
  <c r="D48" i="3"/>
  <c r="D44" i="3"/>
  <c r="E44" i="3" s="1"/>
  <c r="E43" i="3"/>
  <c r="D43" i="3"/>
  <c r="B41" i="3"/>
  <c r="E36" i="3"/>
  <c r="D36" i="3"/>
  <c r="D32" i="3"/>
  <c r="E32" i="3" s="1"/>
  <c r="E31" i="3"/>
  <c r="D31" i="3"/>
  <c r="B29" i="3"/>
  <c r="E24" i="3"/>
  <c r="D24" i="3"/>
  <c r="D20" i="3"/>
  <c r="E20" i="3" s="1"/>
  <c r="E19" i="3"/>
  <c r="D19" i="3"/>
  <c r="B17" i="3"/>
  <c r="E13" i="3"/>
  <c r="D13" i="3"/>
  <c r="D8" i="3"/>
  <c r="E8" i="3" s="1"/>
  <c r="E7" i="3"/>
  <c r="D7" i="3"/>
  <c r="B5" i="3"/>
  <c r="F64" i="2"/>
  <c r="D64" i="2"/>
  <c r="I49" i="2"/>
  <c r="J49" i="2" s="1"/>
  <c r="F49" i="2"/>
  <c r="D49" i="2"/>
  <c r="G49" i="2" s="1"/>
  <c r="J48" i="2"/>
  <c r="G48" i="2"/>
  <c r="F48" i="2"/>
  <c r="J47" i="2"/>
  <c r="I47" i="2"/>
  <c r="F47" i="2"/>
  <c r="D47" i="2"/>
  <c r="J36" i="2"/>
  <c r="I36" i="2"/>
  <c r="G36" i="2"/>
  <c r="F36" i="2"/>
  <c r="E36" i="2"/>
  <c r="D36" i="2"/>
  <c r="J35" i="2"/>
  <c r="G35" i="2"/>
  <c r="F35" i="2"/>
  <c r="J34" i="2"/>
  <c r="I34" i="2"/>
  <c r="F34" i="2"/>
  <c r="D34" i="2"/>
  <c r="F23" i="2"/>
  <c r="D23" i="2"/>
  <c r="I23" i="2" s="1"/>
  <c r="J23" i="2" s="1"/>
  <c r="J22" i="2"/>
  <c r="G22" i="2"/>
  <c r="F22" i="2"/>
  <c r="J21" i="2"/>
  <c r="I21" i="2"/>
  <c r="F21" i="2"/>
  <c r="D21" i="2"/>
  <c r="J10" i="2"/>
  <c r="I10" i="2"/>
  <c r="G10" i="2"/>
  <c r="F10" i="2"/>
  <c r="E10" i="2"/>
  <c r="D10" i="2"/>
  <c r="J9" i="2"/>
  <c r="G9" i="2"/>
  <c r="F9" i="2"/>
  <c r="J8" i="2"/>
  <c r="I8" i="2"/>
  <c r="F8" i="2"/>
  <c r="D8" i="2"/>
  <c r="B5" i="2"/>
  <c r="B81" i="1"/>
  <c r="G80" i="1"/>
  <c r="F80" i="1"/>
  <c r="E80" i="1"/>
  <c r="D80" i="1"/>
  <c r="G79" i="1"/>
  <c r="F79" i="1"/>
  <c r="I74" i="1"/>
  <c r="H74" i="1"/>
  <c r="G74" i="1"/>
  <c r="F74" i="1"/>
  <c r="E74" i="1"/>
  <c r="D74" i="1"/>
  <c r="I73" i="1"/>
  <c r="H73" i="1"/>
  <c r="G73" i="1"/>
  <c r="F73" i="1"/>
  <c r="E73" i="1"/>
  <c r="E79" i="1" s="1"/>
  <c r="D73" i="1"/>
  <c r="D79" i="1" s="1"/>
  <c r="H68" i="1"/>
  <c r="G68" i="1"/>
  <c r="F68" i="1"/>
  <c r="E68" i="1"/>
  <c r="I68" i="1" s="1"/>
  <c r="D68" i="1"/>
  <c r="B65" i="1"/>
  <c r="G64" i="1"/>
  <c r="F64" i="1"/>
  <c r="E64" i="1"/>
  <c r="D64" i="1"/>
  <c r="G63" i="1"/>
  <c r="F63" i="1"/>
  <c r="E63" i="1"/>
  <c r="I58" i="1"/>
  <c r="H58" i="1"/>
  <c r="G58" i="1"/>
  <c r="F58" i="1"/>
  <c r="E58" i="1"/>
  <c r="D58" i="1"/>
  <c r="I57" i="1"/>
  <c r="H57" i="1"/>
  <c r="G57" i="1"/>
  <c r="F57" i="1"/>
  <c r="E57" i="1"/>
  <c r="D57" i="1"/>
  <c r="D63" i="1" s="1"/>
  <c r="I52" i="1"/>
  <c r="H52" i="1"/>
  <c r="F52" i="1"/>
  <c r="E52" i="1"/>
  <c r="G52" i="1" s="1"/>
  <c r="D52" i="1"/>
  <c r="B49" i="1"/>
  <c r="G48" i="1"/>
  <c r="F48" i="1"/>
  <c r="E48" i="1"/>
  <c r="D48" i="1"/>
  <c r="I42" i="1"/>
  <c r="H42" i="1"/>
  <c r="G42" i="1"/>
  <c r="F42" i="1"/>
  <c r="E42" i="1"/>
  <c r="I41" i="1"/>
  <c r="H41" i="1"/>
  <c r="G41" i="1"/>
  <c r="F41" i="1"/>
  <c r="E41" i="1"/>
  <c r="D41" i="1"/>
  <c r="D42" i="1" s="1"/>
  <c r="I36" i="1"/>
  <c r="H36" i="1"/>
  <c r="F36" i="1"/>
  <c r="E36" i="1"/>
  <c r="G36" i="1" s="1"/>
  <c r="D36" i="1"/>
  <c r="B33" i="1"/>
  <c r="G32" i="1"/>
  <c r="F32" i="1"/>
  <c r="E32" i="1"/>
  <c r="D32" i="1"/>
  <c r="C31" i="1"/>
  <c r="I26" i="1"/>
  <c r="H26" i="1"/>
  <c r="I25" i="1"/>
  <c r="H25" i="1"/>
  <c r="G25" i="1"/>
  <c r="G26" i="1" s="1"/>
  <c r="F25" i="1"/>
  <c r="F26" i="1" s="1"/>
  <c r="E25" i="1"/>
  <c r="E26" i="1" s="1"/>
  <c r="D25" i="1"/>
  <c r="D26" i="1" s="1"/>
  <c r="C25" i="1"/>
  <c r="C29" i="1" s="1"/>
  <c r="C24" i="1"/>
  <c r="C28" i="1" s="1"/>
  <c r="C23" i="1"/>
  <c r="C27" i="1" s="1"/>
  <c r="C37" i="1" s="1"/>
  <c r="H20" i="1"/>
  <c r="G20" i="1"/>
  <c r="F20" i="1"/>
  <c r="E20" i="1"/>
  <c r="I20" i="1" s="1"/>
  <c r="D20" i="1"/>
  <c r="B17" i="1"/>
  <c r="B16" i="1"/>
  <c r="C47" i="1" l="1"/>
  <c r="C41" i="1"/>
  <c r="C45" i="1" s="1"/>
  <c r="C40" i="1"/>
  <c r="C44" i="1" s="1"/>
  <c r="C39" i="1"/>
  <c r="C43" i="1" s="1"/>
  <c r="C53" i="1" s="1"/>
  <c r="C38" i="1"/>
  <c r="E42" i="4"/>
  <c r="K15" i="4"/>
  <c r="L15" i="4"/>
  <c r="T15" i="4"/>
  <c r="F15" i="4"/>
  <c r="J15" i="4"/>
  <c r="I15" i="4"/>
  <c r="H15" i="4"/>
  <c r="G15" i="4"/>
  <c r="N11" i="5"/>
  <c r="K11" i="5"/>
  <c r="O11" i="6"/>
  <c r="G11" i="6"/>
  <c r="J11" i="6"/>
  <c r="I11" i="6"/>
  <c r="F11" i="6"/>
  <c r="H11" i="6"/>
  <c r="E49" i="4"/>
  <c r="S15" i="4"/>
  <c r="L11" i="5"/>
  <c r="E84" i="4"/>
  <c r="F11" i="7"/>
  <c r="I11" i="7"/>
  <c r="G11" i="7"/>
  <c r="H11" i="7"/>
  <c r="D29" i="4"/>
  <c r="D43" i="4"/>
  <c r="D57" i="4"/>
  <c r="D71" i="4"/>
  <c r="D85" i="4"/>
  <c r="D26" i="5"/>
  <c r="D40" i="5"/>
  <c r="D54" i="5"/>
  <c r="D68" i="5"/>
  <c r="D82" i="5"/>
  <c r="D258" i="7"/>
  <c r="D286" i="7"/>
  <c r="D314" i="7"/>
  <c r="D370" i="7"/>
  <c r="D434" i="7"/>
  <c r="D224" i="7"/>
  <c r="D240" i="7"/>
  <c r="D250" i="7"/>
  <c r="D296" i="7"/>
  <c r="D306" i="7"/>
  <c r="D352" i="7"/>
  <c r="D362" i="7"/>
  <c r="D408" i="7"/>
  <c r="D418" i="7"/>
  <c r="D28" i="7"/>
  <c r="D134" i="7"/>
  <c r="D232" i="7"/>
  <c r="D20" i="7"/>
  <c r="D23" i="4"/>
  <c r="D37" i="4"/>
  <c r="D51" i="4"/>
  <c r="D58" i="4"/>
  <c r="D72" i="4"/>
  <c r="D86" i="4"/>
  <c r="D93" i="4"/>
  <c r="O11" i="5"/>
  <c r="D20" i="5"/>
  <c r="D27" i="5"/>
  <c r="D34" i="5"/>
  <c r="D41" i="5"/>
  <c r="D48" i="5"/>
  <c r="D55" i="5"/>
  <c r="D62" i="5"/>
  <c r="D69" i="5"/>
  <c r="D76" i="5"/>
  <c r="D83" i="5"/>
  <c r="D288" i="7"/>
  <c r="D344" i="7"/>
  <c r="D372" i="7"/>
  <c r="D424" i="7"/>
  <c r="D410" i="7"/>
  <c r="D396" i="7"/>
  <c r="D382" i="7"/>
  <c r="D368" i="7"/>
  <c r="D354" i="7"/>
  <c r="D340" i="7"/>
  <c r="D326" i="7"/>
  <c r="D312" i="7"/>
  <c r="D298" i="7"/>
  <c r="D284" i="7"/>
  <c r="D270" i="7"/>
  <c r="D256" i="7"/>
  <c r="D242" i="7"/>
  <c r="D228" i="7"/>
  <c r="D430" i="7"/>
  <c r="D416" i="7"/>
  <c r="D402" i="7"/>
  <c r="D388" i="7"/>
  <c r="D374" i="7"/>
  <c r="D360" i="7"/>
  <c r="D346" i="7"/>
  <c r="D332" i="7"/>
  <c r="D318" i="7"/>
  <c r="D304" i="7"/>
  <c r="D290" i="7"/>
  <c r="D276" i="7"/>
  <c r="D262" i="7"/>
  <c r="D248" i="7"/>
  <c r="D234" i="7"/>
  <c r="D432" i="7"/>
  <c r="D366" i="7"/>
  <c r="D358" i="7"/>
  <c r="D350" i="7"/>
  <c r="D342" i="7"/>
  <c r="D334" i="7"/>
  <c r="D268" i="7"/>
  <c r="D260" i="7"/>
  <c r="D252" i="7"/>
  <c r="D244" i="7"/>
  <c r="D236" i="7"/>
  <c r="D220" i="7"/>
  <c r="D206" i="7"/>
  <c r="D192" i="7"/>
  <c r="D178" i="7"/>
  <c r="D164" i="7"/>
  <c r="D150" i="7"/>
  <c r="D136" i="7"/>
  <c r="D122" i="7"/>
  <c r="D108" i="7"/>
  <c r="D94" i="7"/>
  <c r="D80" i="7"/>
  <c r="D66" i="7"/>
  <c r="D52" i="7"/>
  <c r="D38" i="7"/>
  <c r="D24" i="7"/>
  <c r="D422" i="7"/>
  <c r="D414" i="7"/>
  <c r="D406" i="7"/>
  <c r="D398" i="7"/>
  <c r="D390" i="7"/>
  <c r="D324" i="7"/>
  <c r="D316" i="7"/>
  <c r="D308" i="7"/>
  <c r="D300" i="7"/>
  <c r="D292" i="7"/>
  <c r="D212" i="7"/>
  <c r="D198" i="7"/>
  <c r="D184" i="7"/>
  <c r="D170" i="7"/>
  <c r="D156" i="7"/>
  <c r="D142" i="7"/>
  <c r="D128" i="7"/>
  <c r="D114" i="7"/>
  <c r="D100" i="7"/>
  <c r="D86" i="7"/>
  <c r="D72" i="7"/>
  <c r="D58" i="7"/>
  <c r="D44" i="7"/>
  <c r="D30" i="7"/>
  <c r="D16" i="7"/>
  <c r="D110" i="7"/>
  <c r="D118" i="7"/>
  <c r="D126" i="7"/>
  <c r="D200" i="7"/>
  <c r="D208" i="7"/>
  <c r="D216" i="7"/>
  <c r="D380" i="7"/>
  <c r="D30" i="4"/>
  <c r="D44" i="4"/>
  <c r="D65" i="4"/>
  <c r="D79" i="4"/>
  <c r="E49" i="2"/>
  <c r="D22" i="6"/>
  <c r="D29" i="6"/>
  <c r="D36" i="6"/>
  <c r="D43" i="6"/>
  <c r="D50" i="6"/>
  <c r="D57" i="6"/>
  <c r="D64" i="6"/>
  <c r="D71" i="6"/>
  <c r="D431" i="7"/>
  <c r="D417" i="7"/>
  <c r="D403" i="7"/>
  <c r="D389" i="7"/>
  <c r="D375" i="7"/>
  <c r="D361" i="7"/>
  <c r="D347" i="7"/>
  <c r="D333" i="7"/>
  <c r="D319" i="7"/>
  <c r="D305" i="7"/>
  <c r="D291" i="7"/>
  <c r="D277" i="7"/>
  <c r="D263" i="7"/>
  <c r="D249" i="7"/>
  <c r="D235" i="7"/>
  <c r="D221" i="7"/>
  <c r="D423" i="7"/>
  <c r="D409" i="7"/>
  <c r="D395" i="7"/>
  <c r="D381" i="7"/>
  <c r="D367" i="7"/>
  <c r="D353" i="7"/>
  <c r="D339" i="7"/>
  <c r="D325" i="7"/>
  <c r="D311" i="7"/>
  <c r="D297" i="7"/>
  <c r="D283" i="7"/>
  <c r="D269" i="7"/>
  <c r="D255" i="7"/>
  <c r="D241" i="7"/>
  <c r="D415" i="7"/>
  <c r="D407" i="7"/>
  <c r="D399" i="7"/>
  <c r="D391" i="7"/>
  <c r="D383" i="7"/>
  <c r="D317" i="7"/>
  <c r="D309" i="7"/>
  <c r="D301" i="7"/>
  <c r="D293" i="7"/>
  <c r="D285" i="7"/>
  <c r="D213" i="7"/>
  <c r="D199" i="7"/>
  <c r="D185" i="7"/>
  <c r="D171" i="7"/>
  <c r="D157" i="7"/>
  <c r="D143" i="7"/>
  <c r="D129" i="7"/>
  <c r="D115" i="7"/>
  <c r="D101" i="7"/>
  <c r="D87" i="7"/>
  <c r="D73" i="7"/>
  <c r="D59" i="7"/>
  <c r="D45" i="7"/>
  <c r="D31" i="7"/>
  <c r="D17" i="7"/>
  <c r="D373" i="7"/>
  <c r="D365" i="7"/>
  <c r="D357" i="7"/>
  <c r="D349" i="7"/>
  <c r="D341" i="7"/>
  <c r="D275" i="7"/>
  <c r="D267" i="7"/>
  <c r="D259" i="7"/>
  <c r="D251" i="7"/>
  <c r="D243" i="7"/>
  <c r="D219" i="7"/>
  <c r="D205" i="7"/>
  <c r="D191" i="7"/>
  <c r="D177" i="7"/>
  <c r="D163" i="7"/>
  <c r="D149" i="7"/>
  <c r="D135" i="7"/>
  <c r="D121" i="7"/>
  <c r="D107" i="7"/>
  <c r="D93" i="7"/>
  <c r="D79" i="7"/>
  <c r="D65" i="7"/>
  <c r="D51" i="7"/>
  <c r="D37" i="7"/>
  <c r="D23" i="7"/>
  <c r="D21" i="7"/>
  <c r="D29" i="7"/>
  <c r="D46" i="7"/>
  <c r="D54" i="7"/>
  <c r="D62" i="7"/>
  <c r="D70" i="7"/>
  <c r="D78" i="7"/>
  <c r="D95" i="7"/>
  <c r="D103" i="7"/>
  <c r="D111" i="7"/>
  <c r="D119" i="7"/>
  <c r="D127" i="7"/>
  <c r="D144" i="7"/>
  <c r="D152" i="7"/>
  <c r="D160" i="7"/>
  <c r="D168" i="7"/>
  <c r="D176" i="7"/>
  <c r="D193" i="7"/>
  <c r="D201" i="7"/>
  <c r="D209" i="7"/>
  <c r="D217" i="7"/>
  <c r="D233" i="7"/>
  <c r="D280" i="7"/>
  <c r="D327" i="7"/>
  <c r="D428" i="7"/>
  <c r="D26" i="8"/>
  <c r="D48" i="8"/>
  <c r="D72" i="8"/>
  <c r="D92" i="8"/>
  <c r="D140" i="8"/>
  <c r="D166" i="8"/>
  <c r="D188" i="8"/>
  <c r="D242" i="8"/>
  <c r="D270" i="8"/>
  <c r="D326" i="8"/>
  <c r="D384" i="8"/>
  <c r="D102" i="7"/>
  <c r="D20" i="4"/>
  <c r="D27" i="4"/>
  <c r="D34" i="4"/>
  <c r="D41" i="4"/>
  <c r="D48" i="4"/>
  <c r="D55" i="4"/>
  <c r="D62" i="4"/>
  <c r="D69" i="4"/>
  <c r="D76" i="4"/>
  <c r="D83" i="4"/>
  <c r="D90" i="4"/>
  <c r="D17" i="5"/>
  <c r="D24" i="5"/>
  <c r="D31" i="5"/>
  <c r="D38" i="5"/>
  <c r="D45" i="5"/>
  <c r="D52" i="5"/>
  <c r="D59" i="5"/>
  <c r="D66" i="5"/>
  <c r="D73" i="5"/>
  <c r="D80" i="5"/>
  <c r="D87" i="5"/>
  <c r="D226" i="7"/>
  <c r="D253" i="7"/>
  <c r="D272" i="7"/>
  <c r="D289" i="7"/>
  <c r="D299" i="7"/>
  <c r="D336" i="7"/>
  <c r="D345" i="7"/>
  <c r="D355" i="7"/>
  <c r="D364" i="7"/>
  <c r="D392" i="7"/>
  <c r="D401" i="7"/>
  <c r="D411" i="7"/>
  <c r="D420" i="7"/>
  <c r="J12" i="9"/>
  <c r="I12" i="9"/>
  <c r="D36" i="7"/>
  <c r="E23" i="2"/>
  <c r="D88" i="6"/>
  <c r="D84" i="6"/>
  <c r="D26" i="6"/>
  <c r="D40" i="6"/>
  <c r="D54" i="6"/>
  <c r="D68" i="6"/>
  <c r="D86" i="6"/>
  <c r="D14" i="7"/>
  <c r="D22" i="7"/>
  <c r="D88" i="7"/>
  <c r="D96" i="7"/>
  <c r="D104" i="7"/>
  <c r="D112" i="7"/>
  <c r="D120" i="7"/>
  <c r="D186" i="7"/>
  <c r="D194" i="7"/>
  <c r="D202" i="7"/>
  <c r="D210" i="7"/>
  <c r="D218" i="7"/>
  <c r="D281" i="7"/>
  <c r="D328" i="7"/>
  <c r="D429" i="7"/>
  <c r="G12" i="9"/>
  <c r="H12" i="9" s="1"/>
  <c r="J12" i="11"/>
  <c r="H12" i="11"/>
  <c r="D79" i="12"/>
  <c r="D65" i="12"/>
  <c r="D51" i="12"/>
  <c r="D37" i="12"/>
  <c r="D23" i="12"/>
  <c r="D87" i="12"/>
  <c r="D73" i="12"/>
  <c r="D59" i="12"/>
  <c r="D45" i="12"/>
  <c r="D31" i="12"/>
  <c r="D17" i="12"/>
  <c r="D85" i="12"/>
  <c r="D71" i="12"/>
  <c r="D57" i="12"/>
  <c r="D43" i="12"/>
  <c r="D29" i="12"/>
  <c r="D15" i="12"/>
  <c r="D63" i="12"/>
  <c r="D35" i="12"/>
  <c r="D83" i="12"/>
  <c r="D55" i="12"/>
  <c r="D27" i="12"/>
  <c r="D81" i="12"/>
  <c r="D53" i="12"/>
  <c r="D25" i="12"/>
  <c r="D67" i="12"/>
  <c r="D39" i="12"/>
  <c r="D75" i="12"/>
  <c r="D31" i="4"/>
  <c r="D45" i="4"/>
  <c r="D84" i="5"/>
  <c r="D254" i="7"/>
  <c r="D264" i="7"/>
  <c r="D310" i="7"/>
  <c r="D320" i="7"/>
  <c r="D356" i="7"/>
  <c r="D384" i="7"/>
  <c r="D412" i="7"/>
  <c r="G23" i="2"/>
  <c r="F11" i="5"/>
  <c r="D16" i="6"/>
  <c r="D30" i="6"/>
  <c r="D44" i="6"/>
  <c r="D58" i="6"/>
  <c r="D72" i="6"/>
  <c r="D79" i="6"/>
  <c r="D32" i="7"/>
  <c r="D40" i="7"/>
  <c r="D48" i="7"/>
  <c r="D56" i="7"/>
  <c r="D64" i="7"/>
  <c r="D81" i="7"/>
  <c r="D89" i="7"/>
  <c r="D97" i="7"/>
  <c r="D105" i="7"/>
  <c r="D113" i="7"/>
  <c r="D130" i="7"/>
  <c r="D138" i="7"/>
  <c r="D146" i="7"/>
  <c r="D154" i="7"/>
  <c r="D162" i="7"/>
  <c r="D179" i="7"/>
  <c r="D187" i="7"/>
  <c r="D195" i="7"/>
  <c r="D203" i="7"/>
  <c r="D211" i="7"/>
  <c r="D282" i="7"/>
  <c r="D329" i="7"/>
  <c r="D376" i="7"/>
  <c r="D430" i="8"/>
  <c r="D416" i="8"/>
  <c r="D402" i="8"/>
  <c r="D388" i="8"/>
  <c r="D374" i="8"/>
  <c r="D360" i="8"/>
  <c r="D346" i="8"/>
  <c r="D332" i="8"/>
  <c r="D318" i="8"/>
  <c r="D304" i="8"/>
  <c r="D290" i="8"/>
  <c r="D276" i="8"/>
  <c r="D262" i="8"/>
  <c r="D248" i="8"/>
  <c r="D234" i="8"/>
  <c r="D220" i="8"/>
  <c r="D206" i="8"/>
  <c r="D192" i="8"/>
  <c r="D178" i="8"/>
  <c r="D164" i="8"/>
  <c r="D150" i="8"/>
  <c r="D136" i="8"/>
  <c r="D122" i="8"/>
  <c r="D108" i="8"/>
  <c r="D94" i="8"/>
  <c r="D80" i="8"/>
  <c r="D66" i="8"/>
  <c r="D52" i="8"/>
  <c r="D38" i="8"/>
  <c r="D24" i="8"/>
  <c r="D428" i="8"/>
  <c r="D394" i="8"/>
  <c r="D340" i="8"/>
  <c r="D306" i="8"/>
  <c r="D286" i="8"/>
  <c r="D252" i="8"/>
  <c r="D232" i="8"/>
  <c r="D198" i="8"/>
  <c r="D144" i="8"/>
  <c r="D410" i="8"/>
  <c r="D376" i="8"/>
  <c r="D356" i="8"/>
  <c r="D322" i="8"/>
  <c r="D302" i="8"/>
  <c r="D268" i="8"/>
  <c r="D426" i="8"/>
  <c r="D392" i="8"/>
  <c r="D372" i="8"/>
  <c r="D338" i="8"/>
  <c r="D284" i="8"/>
  <c r="D250" i="8"/>
  <c r="D230" i="8"/>
  <c r="D196" i="8"/>
  <c r="D176" i="8"/>
  <c r="D142" i="8"/>
  <c r="D408" i="8"/>
  <c r="D354" i="8"/>
  <c r="D320" i="8"/>
  <c r="D300" i="8"/>
  <c r="D266" i="8"/>
  <c r="D246" i="8"/>
  <c r="D212" i="8"/>
  <c r="D158" i="8"/>
  <c r="D124" i="8"/>
  <c r="D104" i="8"/>
  <c r="D70" i="8"/>
  <c r="D50" i="8"/>
  <c r="D16" i="8"/>
  <c r="D422" i="8"/>
  <c r="D368" i="8"/>
  <c r="D334" i="8"/>
  <c r="D314" i="8"/>
  <c r="D280" i="8"/>
  <c r="D260" i="8"/>
  <c r="D226" i="8"/>
  <c r="D172" i="8"/>
  <c r="D138" i="8"/>
  <c r="D118" i="8"/>
  <c r="D84" i="8"/>
  <c r="D64" i="8"/>
  <c r="D30" i="8"/>
  <c r="D420" i="8"/>
  <c r="D400" i="8"/>
  <c r="D366" i="8"/>
  <c r="D312" i="8"/>
  <c r="D278" i="8"/>
  <c r="D258" i="8"/>
  <c r="D224" i="8"/>
  <c r="D204" i="8"/>
  <c r="D170" i="8"/>
  <c r="D116" i="8"/>
  <c r="D82" i="8"/>
  <c r="D62" i="8"/>
  <c r="D28" i="8"/>
  <c r="D382" i="8"/>
  <c r="D348" i="8"/>
  <c r="D328" i="8"/>
  <c r="D294" i="8"/>
  <c r="D274" i="8"/>
  <c r="D240" i="8"/>
  <c r="D32" i="8"/>
  <c r="D56" i="8"/>
  <c r="D76" i="8"/>
  <c r="D100" i="8"/>
  <c r="D222" i="8"/>
  <c r="D336" i="8"/>
  <c r="D364" i="8"/>
  <c r="D19" i="12"/>
  <c r="D21" i="4"/>
  <c r="D28" i="4"/>
  <c r="D35" i="4"/>
  <c r="D42" i="4"/>
  <c r="D49" i="4"/>
  <c r="D56" i="4"/>
  <c r="D63" i="4"/>
  <c r="D70" i="4"/>
  <c r="D77" i="4"/>
  <c r="D91" i="4"/>
  <c r="G11" i="5"/>
  <c r="D18" i="5"/>
  <c r="D25" i="5"/>
  <c r="D32" i="5"/>
  <c r="D39" i="5"/>
  <c r="D46" i="5"/>
  <c r="D53" i="5"/>
  <c r="D60" i="5"/>
  <c r="D67" i="5"/>
  <c r="D74" i="5"/>
  <c r="D237" i="7"/>
  <c r="D246" i="7"/>
  <c r="D265" i="7"/>
  <c r="D274" i="7"/>
  <c r="D302" i="7"/>
  <c r="D321" i="7"/>
  <c r="D338" i="7"/>
  <c r="D348" i="7"/>
  <c r="D385" i="7"/>
  <c r="D394" i="7"/>
  <c r="D404" i="7"/>
  <c r="D413" i="7"/>
  <c r="D34" i="8"/>
  <c r="D102" i="8"/>
  <c r="D126" i="8"/>
  <c r="D148" i="8"/>
  <c r="D200" i="8"/>
  <c r="D254" i="8"/>
  <c r="D310" i="8"/>
  <c r="D396" i="8"/>
  <c r="D21" i="12"/>
  <c r="D89" i="12"/>
  <c r="D59" i="4"/>
  <c r="D73" i="4"/>
  <c r="D20" i="6"/>
  <c r="D27" i="6"/>
  <c r="D34" i="6"/>
  <c r="D41" i="6"/>
  <c r="D48" i="6"/>
  <c r="D55" i="6"/>
  <c r="D62" i="6"/>
  <c r="D69" i="6"/>
  <c r="D76" i="6"/>
  <c r="D87" i="6"/>
  <c r="D25" i="7"/>
  <c r="D33" i="7"/>
  <c r="D41" i="7"/>
  <c r="D49" i="7"/>
  <c r="D57" i="7"/>
  <c r="D74" i="7"/>
  <c r="D82" i="7"/>
  <c r="D90" i="7"/>
  <c r="D98" i="7"/>
  <c r="D106" i="7"/>
  <c r="D123" i="7"/>
  <c r="D131" i="7"/>
  <c r="D139" i="7"/>
  <c r="D147" i="7"/>
  <c r="D155" i="7"/>
  <c r="D172" i="7"/>
  <c r="D180" i="7"/>
  <c r="D188" i="7"/>
  <c r="D196" i="7"/>
  <c r="D204" i="7"/>
  <c r="D229" i="7"/>
  <c r="D330" i="7"/>
  <c r="D377" i="7"/>
  <c r="D14" i="8"/>
  <c r="D58" i="8"/>
  <c r="D78" i="8"/>
  <c r="D152" i="8"/>
  <c r="D174" i="8"/>
  <c r="D282" i="8"/>
  <c r="D21" i="10"/>
  <c r="D45" i="10"/>
  <c r="D67" i="10"/>
  <c r="D24" i="11"/>
  <c r="D50" i="11"/>
  <c r="D72" i="11"/>
  <c r="D45" i="8"/>
  <c r="D99" i="8"/>
  <c r="D133" i="8"/>
  <c r="D153" i="8"/>
  <c r="D187" i="8"/>
  <c r="D241" i="8"/>
  <c r="D295" i="8"/>
  <c r="D329" i="8"/>
  <c r="D349" i="8"/>
  <c r="D25" i="10"/>
  <c r="D89" i="10"/>
  <c r="D27" i="11"/>
  <c r="D51" i="11"/>
  <c r="D73" i="11"/>
  <c r="D40" i="12"/>
  <c r="D431" i="8"/>
  <c r="D417" i="8"/>
  <c r="D403" i="8"/>
  <c r="D389" i="8"/>
  <c r="D375" i="8"/>
  <c r="D361" i="8"/>
  <c r="D347" i="8"/>
  <c r="D333" i="8"/>
  <c r="D319" i="8"/>
  <c r="D305" i="8"/>
  <c r="D291" i="8"/>
  <c r="D277" i="8"/>
  <c r="D263" i="8"/>
  <c r="D249" i="8"/>
  <c r="D235" i="8"/>
  <c r="D221" i="8"/>
  <c r="D207" i="8"/>
  <c r="D193" i="8"/>
  <c r="D179" i="8"/>
  <c r="D165" i="8"/>
  <c r="D151" i="8"/>
  <c r="D137" i="8"/>
  <c r="D123" i="8"/>
  <c r="D109" i="8"/>
  <c r="D95" i="8"/>
  <c r="D81" i="8"/>
  <c r="D67" i="8"/>
  <c r="D53" i="8"/>
  <c r="D39" i="8"/>
  <c r="D25" i="8"/>
  <c r="D429" i="8"/>
  <c r="D415" i="8"/>
  <c r="D401" i="8"/>
  <c r="D387" i="8"/>
  <c r="D373" i="8"/>
  <c r="D359" i="8"/>
  <c r="D345" i="8"/>
  <c r="D331" i="8"/>
  <c r="D317" i="8"/>
  <c r="D303" i="8"/>
  <c r="D289" i="8"/>
  <c r="D275" i="8"/>
  <c r="D261" i="8"/>
  <c r="D247" i="8"/>
  <c r="D233" i="8"/>
  <c r="D219" i="8"/>
  <c r="D205" i="8"/>
  <c r="D191" i="8"/>
  <c r="D177" i="8"/>
  <c r="D163" i="8"/>
  <c r="D149" i="8"/>
  <c r="D135" i="8"/>
  <c r="D121" i="8"/>
  <c r="D107" i="8"/>
  <c r="D93" i="8"/>
  <c r="D79" i="8"/>
  <c r="D65" i="8"/>
  <c r="D51" i="8"/>
  <c r="D37" i="8"/>
  <c r="D23" i="8"/>
  <c r="D47" i="8"/>
  <c r="D101" i="8"/>
  <c r="D155" i="8"/>
  <c r="D189" i="8"/>
  <c r="D209" i="8"/>
  <c r="D243" i="8"/>
  <c r="D297" i="8"/>
  <c r="D351" i="8"/>
  <c r="D385" i="8"/>
  <c r="D405" i="8"/>
  <c r="I12" i="10"/>
  <c r="H12" i="10"/>
  <c r="G12" i="10"/>
  <c r="D27" i="10"/>
  <c r="D29" i="11"/>
  <c r="D55" i="11"/>
  <c r="D78" i="12"/>
  <c r="D64" i="12"/>
  <c r="D50" i="12"/>
  <c r="D36" i="12"/>
  <c r="D22" i="12"/>
  <c r="D90" i="12"/>
  <c r="D76" i="12"/>
  <c r="D62" i="12"/>
  <c r="D48" i="12"/>
  <c r="D34" i="12"/>
  <c r="D20" i="12"/>
  <c r="D88" i="12"/>
  <c r="D74" i="12"/>
  <c r="D60" i="12"/>
  <c r="D46" i="12"/>
  <c r="D32" i="12"/>
  <c r="D18" i="12"/>
  <c r="D86" i="12"/>
  <c r="D72" i="12"/>
  <c r="D58" i="12"/>
  <c r="D44" i="12"/>
  <c r="D30" i="12"/>
  <c r="D16" i="12"/>
  <c r="D42" i="12"/>
  <c r="D70" i="12"/>
  <c r="D33" i="8"/>
  <c r="D87" i="8"/>
  <c r="D141" i="8"/>
  <c r="D175" i="8"/>
  <c r="D195" i="8"/>
  <c r="D229" i="8"/>
  <c r="D283" i="8"/>
  <c r="D337" i="8"/>
  <c r="D371" i="8"/>
  <c r="D391" i="8"/>
  <c r="D425" i="8"/>
  <c r="K12" i="10"/>
  <c r="D36" i="11"/>
  <c r="D58" i="11"/>
  <c r="D24" i="12"/>
  <c r="D52" i="12"/>
  <c r="D80" i="12"/>
  <c r="D85" i="10"/>
  <c r="D71" i="10"/>
  <c r="D57" i="10"/>
  <c r="D43" i="10"/>
  <c r="D29" i="10"/>
  <c r="D15" i="10"/>
  <c r="D79" i="10"/>
  <c r="D65" i="10"/>
  <c r="D51" i="10"/>
  <c r="D37" i="10"/>
  <c r="D23" i="10"/>
  <c r="D33" i="10"/>
  <c r="D55" i="10"/>
  <c r="D81" i="11"/>
  <c r="D67" i="11"/>
  <c r="D53" i="11"/>
  <c r="D39" i="11"/>
  <c r="D25" i="11"/>
  <c r="D77" i="11"/>
  <c r="D63" i="11"/>
  <c r="D49" i="11"/>
  <c r="D35" i="11"/>
  <c r="D21" i="11"/>
  <c r="D89" i="11"/>
  <c r="D75" i="11"/>
  <c r="D61" i="11"/>
  <c r="D47" i="11"/>
  <c r="D33" i="11"/>
  <c r="D19" i="11"/>
  <c r="D37" i="11"/>
  <c r="D59" i="11"/>
  <c r="D85" i="11"/>
  <c r="D77" i="10"/>
  <c r="D82" i="11"/>
  <c r="D68" i="11"/>
  <c r="D54" i="11"/>
  <c r="D40" i="11"/>
  <c r="D26" i="11"/>
  <c r="D90" i="11"/>
  <c r="D76" i="11"/>
  <c r="D62" i="11"/>
  <c r="D48" i="11"/>
  <c r="D34" i="11"/>
  <c r="D20" i="11"/>
  <c r="D88" i="11"/>
  <c r="D74" i="11"/>
  <c r="D60" i="11"/>
  <c r="D46" i="11"/>
  <c r="D32" i="11"/>
  <c r="D18" i="11"/>
  <c r="D38" i="11"/>
  <c r="D64" i="11"/>
  <c r="D86" i="11"/>
  <c r="D26" i="12"/>
  <c r="D54" i="12"/>
  <c r="D82" i="12"/>
  <c r="D35" i="10"/>
  <c r="D59" i="10"/>
  <c r="D81" i="10"/>
  <c r="D15" i="11"/>
  <c r="D41" i="11"/>
  <c r="D65" i="11"/>
  <c r="D87" i="11"/>
  <c r="G12" i="12"/>
  <c r="H12" i="12" s="1"/>
  <c r="F12" i="12"/>
  <c r="C91" i="10"/>
  <c r="D26" i="9"/>
  <c r="D40" i="9"/>
  <c r="D54" i="9"/>
  <c r="D68" i="9"/>
  <c r="D82" i="9"/>
  <c r="D22" i="10"/>
  <c r="D36" i="10"/>
  <c r="D50" i="10"/>
  <c r="D64" i="10"/>
  <c r="D78" i="10"/>
  <c r="C5" i="11"/>
  <c r="E8" i="15"/>
  <c r="D27" i="9"/>
  <c r="D41" i="9"/>
  <c r="D55" i="9"/>
  <c r="D69" i="9"/>
  <c r="B5" i="16"/>
  <c r="D28" i="9"/>
  <c r="D42" i="9"/>
  <c r="D56" i="9"/>
  <c r="D70" i="9"/>
  <c r="D24" i="10"/>
  <c r="D38" i="10"/>
  <c r="D52" i="10"/>
  <c r="D66" i="10"/>
  <c r="D80" i="10"/>
  <c r="D28" i="10"/>
  <c r="D42" i="10"/>
  <c r="D56" i="10"/>
  <c r="D70" i="10"/>
  <c r="T11" i="5" l="1"/>
  <c r="S11" i="5"/>
  <c r="R11" i="5"/>
  <c r="Q11" i="5"/>
  <c r="P11" i="5"/>
  <c r="J12" i="12"/>
  <c r="I12" i="12"/>
  <c r="N15" i="4"/>
  <c r="M15" i="4"/>
  <c r="Q15" i="4"/>
  <c r="R15" i="4"/>
  <c r="O15" i="4"/>
  <c r="P15" i="4"/>
  <c r="N11" i="6"/>
  <c r="M11" i="6"/>
  <c r="L11" i="6"/>
  <c r="K11" i="6"/>
  <c r="C63" i="1"/>
  <c r="C57" i="1"/>
  <c r="C61" i="1" s="1"/>
  <c r="C56" i="1"/>
  <c r="C60" i="1" s="1"/>
  <c r="C55" i="1"/>
  <c r="C59" i="1" s="1"/>
  <c r="C69" i="1" s="1"/>
  <c r="C54" i="1"/>
  <c r="T11" i="6"/>
  <c r="R11" i="6"/>
  <c r="Q11" i="6"/>
  <c r="P11" i="6"/>
  <c r="S11" i="6"/>
  <c r="X11" i="6" l="1"/>
  <c r="W11" i="6"/>
  <c r="V11" i="6"/>
  <c r="U11" i="6"/>
  <c r="C79" i="1"/>
  <c r="C71" i="1"/>
  <c r="C75" i="1" s="1"/>
  <c r="C70" i="1"/>
  <c r="C72" i="1"/>
  <c r="C76" i="1" s="1"/>
  <c r="C73" i="1"/>
  <c r="C77" i="1" s="1"/>
  <c r="V11" i="5"/>
  <c r="U11" i="5"/>
  <c r="X11" i="5"/>
  <c r="W11" i="5"/>
</calcChain>
</file>

<file path=xl/sharedStrings.xml><?xml version="1.0" encoding="utf-8"?>
<sst xmlns="http://schemas.openxmlformats.org/spreadsheetml/2006/main" count="2046" uniqueCount="731">
  <si>
    <t>Münchener Hypothekenbank eG</t>
  </si>
  <si>
    <t>Karl-Scharnagl-Ring 10</t>
  </si>
  <si>
    <t>80539 München</t>
  </si>
  <si>
    <t>Publication according to section 28 para. 1 nos. 1 and 3 Pfandbrief Act</t>
  </si>
  <si>
    <t>Outstanding total</t>
  </si>
  <si>
    <t>nominal value</t>
  </si>
  <si>
    <t>net present value</t>
  </si>
  <si>
    <t>risk-adjusted net present value*</t>
  </si>
  <si>
    <t>Outstanding</t>
  </si>
  <si>
    <t>Mortgage Pfandbriefe</t>
  </si>
  <si>
    <t>(€ mn.)</t>
  </si>
  <si>
    <t>of which derivatives</t>
  </si>
  <si>
    <t>Cover Pool</t>
  </si>
  <si>
    <t>Overcollateralization (OC)</t>
  </si>
  <si>
    <t>OC in % of Pfandbriefe outstanding</t>
  </si>
  <si>
    <t xml:space="preserve">     Statutory OC ¹</t>
  </si>
  <si>
    <t xml:space="preserve">     Contractual OC ²</t>
  </si>
  <si>
    <t xml:space="preserve">     Voluntary OC ³</t>
  </si>
  <si>
    <t>Overcollateralization
in Consideration of vdp-Credit-
Quality-Differentiation-Model</t>
  </si>
  <si>
    <t>Public Pfandbriefe</t>
  </si>
  <si>
    <t>Ship Pfandbriefe</t>
  </si>
  <si>
    <t>Aircraft Pfandbriefe</t>
  </si>
  <si>
    <t>¹ According to</t>
  </si>
  <si>
    <t xml:space="preserve">      nominal value:       sum of the nominal statutory overcollateralization pursuant to § 4 (2) PfandBG and the nominal value of the net present value statutory 
                                      overcollateralization pursuant to § 4 (1) PfandBG</t>
  </si>
  <si>
    <t xml:space="preserve">      net present value: net present value: net present value statutory overcollateralization pursuant to § 4 (1) PfandBG</t>
  </si>
  <si>
    <t>² Contractual overcollateralization</t>
  </si>
  <si>
    <t xml:space="preserve">³ Residual, depending on the statutory and contractual overcollateralization; net present value includes the net present value of the nominal statutory </t>
  </si>
  <si>
    <t>overcollateralization pursuant to § 4 (2) PfandBG</t>
  </si>
  <si>
    <t>Note: The release of the overcollateralization with a view to the vdp-credit quality differentiation model is voluntary.</t>
  </si>
  <si>
    <t>Publication according to section 28 para. 1 nos. 4, 5 Pfandbrief Act</t>
  </si>
  <si>
    <t>Maturity structure of Pfandbriefe outstanding and their respective cover pools</t>
  </si>
  <si>
    <t>Pfandbriefe outstanding</t>
  </si>
  <si>
    <t>Cover pool</t>
  </si>
  <si>
    <t>Maturity:</t>
  </si>
  <si>
    <t>&lt;= 0.5 years</t>
  </si>
  <si>
    <t>&gt; 0.5 years and &lt;= 1 year</t>
  </si>
  <si>
    <t>&gt; 1  year and &lt;= 1.5 years</t>
  </si>
  <si>
    <t>&gt; 1.5 years and &lt;= 2 years</t>
  </si>
  <si>
    <t>&gt; 2 years and &lt;= 3 years</t>
  </si>
  <si>
    <t>&gt; 3 years and &lt;= 4 years</t>
  </si>
  <si>
    <t>&gt; 4 years and &lt;= 5 years</t>
  </si>
  <si>
    <t>&gt; 5 years and &lt;= 10 years</t>
  </si>
  <si>
    <t>&gt; 10 years</t>
  </si>
  <si>
    <t>Information on the maturity extension of the Pfandbriefe</t>
  </si>
  <si>
    <t>Prerequisites for the extension of maturity of the Pfandbriefe</t>
  </si>
  <si>
    <t>(Mio. €)</t>
  </si>
  <si>
    <t>The extension of the maturity is necessary in order to avoid the imminent insolvency of the
Pfandbrief bank with limited business activity, the Pfandbrief bank with limited business activity is not overindebted and there is reason to believe that the Pfandbrief bank with limited business activity will be able to meet its liabilities then due after the expiry of the maximum possible extension date, taking into account further possibilities for extension. See also, in addition, section 30 para 2b Pfandbrief Act.</t>
  </si>
  <si>
    <t>Powers of the cover pool administrator in the event of the extension of maturity of the Pfandbriefe</t>
  </si>
  <si>
    <t>The cover pool administrator may extend the maturity dates of the principle payments, if the relevant requirements pursuant to section 30 para. 2b Pfandbrief Act are met. The administrator shall determine the period of the extension of the maturity, which may not exceed a period of 12 months, in accordance with necessity. 
The cover pool administrator may extend the maturity dates of the principal and interest payments falling due within one month after the appointment of the cover pool administrator to the end of that monthly period. If the cover pool administrator decides in favor of such a extension of the maturity, the existence of the prerequisites pursuant to section 30 para. 2b Pfandbrief Act shall be irrefutably presumed. Such an extension shall be taken into account within the maximum extension period of 12 months. 
The cover pool administrator may only exercise his authority uniformly for all Pfandbriefe of an issue. In this connection, the maturities may be extented in full or on a pro rata basis. The cover pool administrator must extend the maturity for a Pfandbrief issue in such a way that the original order of servicing of the Pfandbriefe which could be overtaken by the postponement is not changed (prohibition of overtaking). This may result in the maturities of later maturing issues also having to be extended in order to comply with the prohibition on overtaking. See also, in addition, section 30 para. 2a and 2b Pfandbrief Act.</t>
  </si>
  <si>
    <t>* Effects of an extension of maturity on the maturity structure of the Pfandbriefe / extension scenario: 12 months. This is an extremely unlikely scenario, which could only come into play after the appointment of a cover pool administrator.</t>
  </si>
  <si>
    <t>Publication according to section 28 para. 2 no. 1 a  Pfandbrief Act, section 28 para. 3 no. 1 Pfandbrief Act and  section 28 para. 4 no. 1 a  Pfandbrief Act</t>
  </si>
  <si>
    <t>Mortgage loans used as cover for Mortgage Pfandbriefe according to their amount in tranches</t>
  </si>
  <si>
    <t>Cover Assets</t>
  </si>
  <si>
    <t>up to 300,000 Euros</t>
  </si>
  <si>
    <t>more than 300,000 Euros up to 1 mn. Euros</t>
  </si>
  <si>
    <t>more than 1 mn. Euros up to 10 mn. Euros</t>
  </si>
  <si>
    <t>more than 10 mn. Euros</t>
  </si>
  <si>
    <t>Total</t>
  </si>
  <si>
    <t>Cover Assets used to secure public Pfandbriefe according to their amount in tranches</t>
  </si>
  <si>
    <t>up to 10 mn. Euros</t>
  </si>
  <si>
    <t>more than 10 mn. Euros up to 100 mn. Euros</t>
  </si>
  <si>
    <t>more than 100 mn. Euros</t>
  </si>
  <si>
    <t>Cover Assets used to secure Ship Pfandbriefe according to their amount in tranches</t>
  </si>
  <si>
    <t>up to 500,000 Euros</t>
  </si>
  <si>
    <t>more than 500,000 Euros up to 5 mn. Euros</t>
  </si>
  <si>
    <t>more than 5 mn. Euros</t>
  </si>
  <si>
    <t>Cover Assets used to secure Aircraft Pfandbriefe according to their amount in tranches</t>
  </si>
  <si>
    <t>Publication according to section 28 para. 2 nos. 1 b, c and no. 2 Pfandbrief Act</t>
  </si>
  <si>
    <t>Volume of claims used to cover Mortgage Pfandbriefe according to states in which the real property is located,</t>
  </si>
  <si>
    <t>according to property type and the total amount of payments in arrears for at least 90 days</t>
  </si>
  <si>
    <t>as well as the total amount of these claims inasmuch as the respective amount in arrears is at least 5 percent of the claim</t>
  </si>
  <si>
    <t>Cover assets</t>
  </si>
  <si>
    <t>Total amount of payments in arrears for at least 90 days</t>
  </si>
  <si>
    <t>Total amount of these 
claims inasmuch as 
the respective amount 
in arrears is at least 
5 percent of the claim</t>
  </si>
  <si>
    <t>thereof</t>
  </si>
  <si>
    <t>Residential</t>
  </si>
  <si>
    <t>Commercial</t>
  </si>
  <si>
    <t>Apartments</t>
  </si>
  <si>
    <t>Single-and two-family houses</t>
  </si>
  <si>
    <t>Multiple-family houses</t>
  </si>
  <si>
    <t>Buildings under construction</t>
  </si>
  <si>
    <t>Building land</t>
  </si>
  <si>
    <t>Office buildings</t>
  </si>
  <si>
    <t>Retail buildings</t>
  </si>
  <si>
    <t>Industrial buildings</t>
  </si>
  <si>
    <t>Other commercially used buildings</t>
  </si>
  <si>
    <t>State</t>
  </si>
  <si>
    <t>$g</t>
  </si>
  <si>
    <t>Total - all states</t>
  </si>
  <si>
    <t>DE</t>
  </si>
  <si>
    <t>Germany</t>
  </si>
  <si>
    <t>BE</t>
  </si>
  <si>
    <t>Belgium</t>
  </si>
  <si>
    <t>BG</t>
  </si>
  <si>
    <t>Bulgaria</t>
  </si>
  <si>
    <t>DK</t>
  </si>
  <si>
    <t>Denmark</t>
  </si>
  <si>
    <t>HR</t>
  </si>
  <si>
    <t>Estonia</t>
  </si>
  <si>
    <t>EE</t>
  </si>
  <si>
    <t>Finland</t>
  </si>
  <si>
    <t>FI</t>
  </si>
  <si>
    <t>France</t>
  </si>
  <si>
    <t>FR</t>
  </si>
  <si>
    <t>Greece</t>
  </si>
  <si>
    <t>GR</t>
  </si>
  <si>
    <t>Great Britain</t>
  </si>
  <si>
    <t>GB</t>
  </si>
  <si>
    <t>Ireland</t>
  </si>
  <si>
    <t>IE</t>
  </si>
  <si>
    <t>Italy</t>
  </si>
  <si>
    <t>IT</t>
  </si>
  <si>
    <t>Croatia</t>
  </si>
  <si>
    <t>LV</t>
  </si>
  <si>
    <t>Latvia</t>
  </si>
  <si>
    <t>LT</t>
  </si>
  <si>
    <t>Lithuania</t>
  </si>
  <si>
    <t>LU</t>
  </si>
  <si>
    <t>Luxembourg</t>
  </si>
  <si>
    <t>MT</t>
  </si>
  <si>
    <t>Malta</t>
  </si>
  <si>
    <t>NL</t>
  </si>
  <si>
    <t>Netherlands</t>
  </si>
  <si>
    <t>AT</t>
  </si>
  <si>
    <t>Austria</t>
  </si>
  <si>
    <t>PL</t>
  </si>
  <si>
    <t>Poland</t>
  </si>
  <si>
    <t>PT</t>
  </si>
  <si>
    <t>Portugal</t>
  </si>
  <si>
    <t>RO</t>
  </si>
  <si>
    <t>Romania</t>
  </si>
  <si>
    <t>SE</t>
  </si>
  <si>
    <t>Sweden</t>
  </si>
  <si>
    <t>SK</t>
  </si>
  <si>
    <t>Slovakia</t>
  </si>
  <si>
    <t>SI</t>
  </si>
  <si>
    <t>Slovenia</t>
  </si>
  <si>
    <t>ES</t>
  </si>
  <si>
    <t>Spain</t>
  </si>
  <si>
    <t>CZ</t>
  </si>
  <si>
    <t>Czech Republic</t>
  </si>
  <si>
    <t>HU</t>
  </si>
  <si>
    <t>Hungary</t>
  </si>
  <si>
    <t>CY</t>
  </si>
  <si>
    <t>Cyprus</t>
  </si>
  <si>
    <t>IS</t>
  </si>
  <si>
    <t>Iceland</t>
  </si>
  <si>
    <t>LI</t>
  </si>
  <si>
    <t>Liechtenstein</t>
  </si>
  <si>
    <t>NO</t>
  </si>
  <si>
    <t>Norway</t>
  </si>
  <si>
    <t>CH</t>
  </si>
  <si>
    <t>Switzerland</t>
  </si>
  <si>
    <t>JP</t>
  </si>
  <si>
    <t>Japan</t>
  </si>
  <si>
    <t>CA</t>
  </si>
  <si>
    <t>Canada</t>
  </si>
  <si>
    <t>US</t>
  </si>
  <si>
    <t>USA</t>
  </si>
  <si>
    <t>$c</t>
  </si>
  <si>
    <t>other OECD-States</t>
  </si>
  <si>
    <t>$i</t>
  </si>
  <si>
    <t>EU institutions</t>
  </si>
  <si>
    <t>$u</t>
  </si>
  <si>
    <t>other states/institutions</t>
  </si>
  <si>
    <t>Publication according to section 28 para. 3 no. 2 Pfandbrief Act</t>
  </si>
  <si>
    <t>Volume of claims used to cover Public Pfandbriefe</t>
  </si>
  <si>
    <t>Total amount of payments at least 90 days in arrears</t>
  </si>
  <si>
    <t>Total amount of these claims where the respective amount in arrears is at least 5% of the claim</t>
  </si>
  <si>
    <t>thereof owed by</t>
  </si>
  <si>
    <t>thereof granted by</t>
  </si>
  <si>
    <t>davon</t>
  </si>
  <si>
    <t>in the total included claims which are granted for reasons of promoting exports</t>
  </si>
  <si>
    <t>Regional authorities</t>
  </si>
  <si>
    <t>Local authorities</t>
  </si>
  <si>
    <t>Other debtors</t>
  </si>
  <si>
    <t>Publication according to section 28 para. 3 no. 3 Pfandbrief Act</t>
  </si>
  <si>
    <t>Deckungswerte</t>
  </si>
  <si>
    <t>Amount of claims in arrears for at least 90 days</t>
  </si>
  <si>
    <t>Total amount of these claims inasmuch as the respectiveamount in arrears is at least 5 % of the claim</t>
  </si>
  <si>
    <t>Summe</t>
  </si>
  <si>
    <t>davon geschuldet von</t>
  </si>
  <si>
    <t>of which guaranteed by</t>
  </si>
  <si>
    <t>guarantees included in the total for reasons of export promotion</t>
  </si>
  <si>
    <t>Zentralstaat</t>
  </si>
  <si>
    <t>Sonstige</t>
  </si>
  <si>
    <t>Publication according to section 28 para. 4 no. 1 b Pfandbrief Act and section 28 para. 4 no. 2 Pfandbrief Act</t>
  </si>
  <si>
    <t>Claims used to cover Ship Pfandbriefe according to the states in which the ships are registered</t>
  </si>
  <si>
    <t>and the total amount of payments in arrears for at least 90 days as well as the total amount of these claims 
inasmuch as the respective amount in arrears is at least 5 percent of the claim</t>
  </si>
  <si>
    <t>Total amount of payments in arrears 
for at least 90 days</t>
  </si>
  <si>
    <t>Sea-going vessels</t>
  </si>
  <si>
    <t>Inland waterway vessels</t>
  </si>
  <si>
    <t>AF</t>
  </si>
  <si>
    <t>Afghanistan</t>
  </si>
  <si>
    <t>EG</t>
  </si>
  <si>
    <t>Albania</t>
  </si>
  <si>
    <t>AL</t>
  </si>
  <si>
    <t>Algeria</t>
  </si>
  <si>
    <t>DZ</t>
  </si>
  <si>
    <t>Andorra</t>
  </si>
  <si>
    <t>AD</t>
  </si>
  <si>
    <t>Angola</t>
  </si>
  <si>
    <t>AO</t>
  </si>
  <si>
    <t>Anguilla</t>
  </si>
  <si>
    <t>AI</t>
  </si>
  <si>
    <t>Antigua and Barbuda</t>
  </si>
  <si>
    <t>AG</t>
  </si>
  <si>
    <t>Argentina</t>
  </si>
  <si>
    <t>GQ</t>
  </si>
  <si>
    <t>Armenia</t>
  </si>
  <si>
    <t>AR</t>
  </si>
  <si>
    <t>Aruba</t>
  </si>
  <si>
    <t>AM</t>
  </si>
  <si>
    <t>Australia</t>
  </si>
  <si>
    <t>AW</t>
  </si>
  <si>
    <t>AZ</t>
  </si>
  <si>
    <t>Azerbaijan</t>
  </si>
  <si>
    <t>ET</t>
  </si>
  <si>
    <t>Bahamas</t>
  </si>
  <si>
    <t>AU</t>
  </si>
  <si>
    <t>Bahrain</t>
  </si>
  <si>
    <t>BS</t>
  </si>
  <si>
    <t>Bangladesh</t>
  </si>
  <si>
    <t>BH</t>
  </si>
  <si>
    <t>Barbados</t>
  </si>
  <si>
    <t>BD</t>
  </si>
  <si>
    <t>Belarus</t>
  </si>
  <si>
    <t>BB</t>
  </si>
  <si>
    <t>Belize</t>
  </si>
  <si>
    <t>BZ</t>
  </si>
  <si>
    <t>Benin</t>
  </si>
  <si>
    <t>BJ</t>
  </si>
  <si>
    <t>Bermuda</t>
  </si>
  <si>
    <t>BM</t>
  </si>
  <si>
    <t>Bhutan</t>
  </si>
  <si>
    <t>BT</t>
  </si>
  <si>
    <t>Bolivia</t>
  </si>
  <si>
    <t>BO</t>
  </si>
  <si>
    <t>Bosnia and Herzegovina</t>
  </si>
  <si>
    <t>BA</t>
  </si>
  <si>
    <t>Botswana</t>
  </si>
  <si>
    <t>BW</t>
  </si>
  <si>
    <t>Brazil</t>
  </si>
  <si>
    <t>BR</t>
  </si>
  <si>
    <t>Brunei Darussalam</t>
  </si>
  <si>
    <t>BN</t>
  </si>
  <si>
    <t>Burkina Faso</t>
  </si>
  <si>
    <t>BF</t>
  </si>
  <si>
    <t>Burundi</t>
  </si>
  <si>
    <t>BI</t>
  </si>
  <si>
    <t>Cambodia</t>
  </si>
  <si>
    <t>CL</t>
  </si>
  <si>
    <t>Cameroon</t>
  </si>
  <si>
    <t>CN</t>
  </si>
  <si>
    <t>CK</t>
  </si>
  <si>
    <t>Cape Verde</t>
  </si>
  <si>
    <t>CR</t>
  </si>
  <si>
    <t>Cayman Islands</t>
  </si>
  <si>
    <t>Central African Republic</t>
  </si>
  <si>
    <t>DM</t>
  </si>
  <si>
    <t>Chad</t>
  </si>
  <si>
    <t>DO</t>
  </si>
  <si>
    <t>Chile</t>
  </si>
  <si>
    <t>DJ</t>
  </si>
  <si>
    <t>China</t>
  </si>
  <si>
    <t>EC</t>
  </si>
  <si>
    <t>Cocos (Keeling) Islands</t>
  </si>
  <si>
    <t>SV</t>
  </si>
  <si>
    <t>Colombia</t>
  </si>
  <si>
    <t>CI</t>
  </si>
  <si>
    <t>Comoros</t>
  </si>
  <si>
    <t>ER</t>
  </si>
  <si>
    <t>Congo</t>
  </si>
  <si>
    <t>Cook Islands</t>
  </si>
  <si>
    <t>FJ</t>
  </si>
  <si>
    <t>Costa Rica</t>
  </si>
  <si>
    <t>Cote D'Ivoire</t>
  </si>
  <si>
    <t>GA</t>
  </si>
  <si>
    <t>Cuba</t>
  </si>
  <si>
    <t>GM</t>
  </si>
  <si>
    <t>GE</t>
  </si>
  <si>
    <t>GH</t>
  </si>
  <si>
    <t>GI</t>
  </si>
  <si>
    <t>Djibouti</t>
  </si>
  <si>
    <t>GD</t>
  </si>
  <si>
    <t>Dominica</t>
  </si>
  <si>
    <t>Dominican Republic</t>
  </si>
  <si>
    <t>East Timor</t>
  </si>
  <si>
    <t>GP</t>
  </si>
  <si>
    <t>Ecuador</t>
  </si>
  <si>
    <t>GU</t>
  </si>
  <si>
    <t>Egypt</t>
  </si>
  <si>
    <t>GT</t>
  </si>
  <si>
    <t>El Salvador</t>
  </si>
  <si>
    <t>GG</t>
  </si>
  <si>
    <t>Equatorial Guinea</t>
  </si>
  <si>
    <t>GN</t>
  </si>
  <si>
    <t>Eritrea</t>
  </si>
  <si>
    <t>GW</t>
  </si>
  <si>
    <t>GY</t>
  </si>
  <si>
    <t>Ethiopia</t>
  </si>
  <si>
    <t>HT</t>
  </si>
  <si>
    <t>Fiji</t>
  </si>
  <si>
    <t>HN</t>
  </si>
  <si>
    <t>HK</t>
  </si>
  <si>
    <t>IN</t>
  </si>
  <si>
    <t>Gabon</t>
  </si>
  <si>
    <t>ID</t>
  </si>
  <si>
    <t>Gambia</t>
  </si>
  <si>
    <t>IM</t>
  </si>
  <si>
    <t>Georgia</t>
  </si>
  <si>
    <t>IQ</t>
  </si>
  <si>
    <t>Ghana</t>
  </si>
  <si>
    <t>IR</t>
  </si>
  <si>
    <t>Gibraltar</t>
  </si>
  <si>
    <t>IL</t>
  </si>
  <si>
    <t>Grenada</t>
  </si>
  <si>
    <t>Guadeloupe</t>
  </si>
  <si>
    <t>JM</t>
  </si>
  <si>
    <t>Guam</t>
  </si>
  <si>
    <t>Guatemala</t>
  </si>
  <si>
    <t>YE</t>
  </si>
  <si>
    <t>Guernsey</t>
  </si>
  <si>
    <t>JE</t>
  </si>
  <si>
    <t>Guinea</t>
  </si>
  <si>
    <t>JO</t>
  </si>
  <si>
    <t>Guinea-Bissau</t>
  </si>
  <si>
    <t>KY</t>
  </si>
  <si>
    <t>Guyana</t>
  </si>
  <si>
    <t>KH</t>
  </si>
  <si>
    <t>Haiti</t>
  </si>
  <si>
    <t>CM</t>
  </si>
  <si>
    <t>Honduras</t>
  </si>
  <si>
    <t>Hong Kong</t>
  </si>
  <si>
    <t>CV</t>
  </si>
  <si>
    <t>KZ</t>
  </si>
  <si>
    <t>QA</t>
  </si>
  <si>
    <t>India</t>
  </si>
  <si>
    <t>KE</t>
  </si>
  <si>
    <t>Indonesia</t>
  </si>
  <si>
    <t>KG</t>
  </si>
  <si>
    <t>Iran</t>
  </si>
  <si>
    <t>KI</t>
  </si>
  <si>
    <t>Iraq</t>
  </si>
  <si>
    <t>CC</t>
  </si>
  <si>
    <t>CO</t>
  </si>
  <si>
    <t>Isle of Man</t>
  </si>
  <si>
    <t>KM</t>
  </si>
  <si>
    <t>Israel</t>
  </si>
  <si>
    <t>CD</t>
  </si>
  <si>
    <t>KR</t>
  </si>
  <si>
    <t>Jamaica</t>
  </si>
  <si>
    <t>KP</t>
  </si>
  <si>
    <t>Jersy</t>
  </si>
  <si>
    <t>CU</t>
  </si>
  <si>
    <t>Jordan</t>
  </si>
  <si>
    <t>KW</t>
  </si>
  <si>
    <t>Kazakhstan</t>
  </si>
  <si>
    <t>LA</t>
  </si>
  <si>
    <t>Kenya</t>
  </si>
  <si>
    <t>LS</t>
  </si>
  <si>
    <t>Kiribati</t>
  </si>
  <si>
    <t>Korea, Democratic People´s Republic Of</t>
  </si>
  <si>
    <t>LB</t>
  </si>
  <si>
    <t>Korea, Republic Of</t>
  </si>
  <si>
    <t>LR</t>
  </si>
  <si>
    <t>Kuwait</t>
  </si>
  <si>
    <t>LY</t>
  </si>
  <si>
    <t>Kyrgyzstan</t>
  </si>
  <si>
    <t>Lao People´s Democratic Republic</t>
  </si>
  <si>
    <t>Lebanon</t>
  </si>
  <si>
    <t>MO</t>
  </si>
  <si>
    <t>Lesotho</t>
  </si>
  <si>
    <t>MG</t>
  </si>
  <si>
    <t>Liberia</t>
  </si>
  <si>
    <t>MW</t>
  </si>
  <si>
    <t>Libyan Arab Jamahiriya</t>
  </si>
  <si>
    <t>MY</t>
  </si>
  <si>
    <t>MV</t>
  </si>
  <si>
    <t>ML</t>
  </si>
  <si>
    <t>Macau</t>
  </si>
  <si>
    <t>MA</t>
  </si>
  <si>
    <t>Macedonia</t>
  </si>
  <si>
    <t>MH</t>
  </si>
  <si>
    <t>Madagascar</t>
  </si>
  <si>
    <t>MR</t>
  </si>
  <si>
    <t>Malawi</t>
  </si>
  <si>
    <t>MU</t>
  </si>
  <si>
    <t>Malaysia</t>
  </si>
  <si>
    <t>MK</t>
  </si>
  <si>
    <t>Maldives</t>
  </si>
  <si>
    <t>MX</t>
  </si>
  <si>
    <t>Mali</t>
  </si>
  <si>
    <t>FM</t>
  </si>
  <si>
    <t>MD</t>
  </si>
  <si>
    <t>Marshall Islands</t>
  </si>
  <si>
    <t>MC</t>
  </si>
  <si>
    <t>Mauritania</t>
  </si>
  <si>
    <t>MN</t>
  </si>
  <si>
    <t>Mauritius</t>
  </si>
  <si>
    <t>ME</t>
  </si>
  <si>
    <t>Mexico</t>
  </si>
  <si>
    <t>MZ</t>
  </si>
  <si>
    <t>Micronesia, Federated States Of</t>
  </si>
  <si>
    <t>MM</t>
  </si>
  <si>
    <t>Moldova</t>
  </si>
  <si>
    <t>NA</t>
  </si>
  <si>
    <t>Monaco</t>
  </si>
  <si>
    <t>NR</t>
  </si>
  <si>
    <t>Mongolia</t>
  </si>
  <si>
    <t>NP</t>
  </si>
  <si>
    <t>Montenegro</t>
  </si>
  <si>
    <t>NZ</t>
  </si>
  <si>
    <t>Morocco</t>
  </si>
  <si>
    <t>NI</t>
  </si>
  <si>
    <t>Mozambique</t>
  </si>
  <si>
    <t>Myanmar</t>
  </si>
  <si>
    <t>NE</t>
  </si>
  <si>
    <t>Namibia</t>
  </si>
  <si>
    <t>NG</t>
  </si>
  <si>
    <t>Nauru</t>
  </si>
  <si>
    <t>Nepal</t>
  </si>
  <si>
    <t>OM</t>
  </si>
  <si>
    <t>New Zealand</t>
  </si>
  <si>
    <t>TL</t>
  </si>
  <si>
    <t>Nicaragua</t>
  </si>
  <si>
    <t>PK</t>
  </si>
  <si>
    <t>Niger</t>
  </si>
  <si>
    <t>PS</t>
  </si>
  <si>
    <t>Nigeria</t>
  </si>
  <si>
    <t>PW</t>
  </si>
  <si>
    <t>PA</t>
  </si>
  <si>
    <t>Oman</t>
  </si>
  <si>
    <t>PG</t>
  </si>
  <si>
    <t>Other</t>
  </si>
  <si>
    <t>PY</t>
  </si>
  <si>
    <t>Pakistan</t>
  </si>
  <si>
    <t>PE</t>
  </si>
  <si>
    <t>Palau</t>
  </si>
  <si>
    <t>PH</t>
  </si>
  <si>
    <t>Palestinian Authority</t>
  </si>
  <si>
    <t>Panama</t>
  </si>
  <si>
    <t>Papua New Guinea</t>
  </si>
  <si>
    <t>PR</t>
  </si>
  <si>
    <t>Paraguay</t>
  </si>
  <si>
    <t>RW</t>
  </si>
  <si>
    <t>Peru</t>
  </si>
  <si>
    <t>Philippines</t>
  </si>
  <si>
    <t>RU</t>
  </si>
  <si>
    <t>SB</t>
  </si>
  <si>
    <t>ZM</t>
  </si>
  <si>
    <t>Puerto Rico</t>
  </si>
  <si>
    <t>WS</t>
  </si>
  <si>
    <t>Qatar</t>
  </si>
  <si>
    <t>SM</t>
  </si>
  <si>
    <t>ST</t>
  </si>
  <si>
    <t>Russian Federation</t>
  </si>
  <si>
    <t>SA</t>
  </si>
  <si>
    <t>Rwanda</t>
  </si>
  <si>
    <t>Saint Kitts and Nevis</t>
  </si>
  <si>
    <t>Saint Lucia</t>
  </si>
  <si>
    <t>SN</t>
  </si>
  <si>
    <t>Saint Vincent and the Grenadines</t>
  </si>
  <si>
    <t>RS</t>
  </si>
  <si>
    <t>Samoa</t>
  </si>
  <si>
    <t>SC</t>
  </si>
  <si>
    <t>San Marino</t>
  </si>
  <si>
    <t>SL</t>
  </si>
  <si>
    <t>Sao Tome and Principe</t>
  </si>
  <si>
    <t>ZW</t>
  </si>
  <si>
    <t>Saudi Arabia</t>
  </si>
  <si>
    <t>SG</t>
  </si>
  <si>
    <t>Senegal</t>
  </si>
  <si>
    <t>Serbia</t>
  </si>
  <si>
    <t>Seychelles</t>
  </si>
  <si>
    <t>SO</t>
  </si>
  <si>
    <t>Sierra Leone</t>
  </si>
  <si>
    <t>Singapore</t>
  </si>
  <si>
    <t>LK</t>
  </si>
  <si>
    <t>KN</t>
  </si>
  <si>
    <t>LC</t>
  </si>
  <si>
    <t>Solomon Islands</t>
  </si>
  <si>
    <t>VC</t>
  </si>
  <si>
    <t>Somalia</t>
  </si>
  <si>
    <t>ZA</t>
  </si>
  <si>
    <t>South Africa</t>
  </si>
  <si>
    <t>SD</t>
  </si>
  <si>
    <t>SR</t>
  </si>
  <si>
    <t>Sri Lanka</t>
  </si>
  <si>
    <t>SZ</t>
  </si>
  <si>
    <t>Sudan</t>
  </si>
  <si>
    <t>SY</t>
  </si>
  <si>
    <t>Suriname</t>
  </si>
  <si>
    <t>TJ</t>
  </si>
  <si>
    <t>Swaziland</t>
  </si>
  <si>
    <t>TW</t>
  </si>
  <si>
    <t>TZ</t>
  </si>
  <si>
    <t>TH</t>
  </si>
  <si>
    <t>Syrian Arab Republic</t>
  </si>
  <si>
    <t>TG</t>
  </si>
  <si>
    <t>Taiwan</t>
  </si>
  <si>
    <t>TO</t>
  </si>
  <si>
    <t>Tajikistan</t>
  </si>
  <si>
    <t>TT</t>
  </si>
  <si>
    <t>Tanzania</t>
  </si>
  <si>
    <t>TD</t>
  </si>
  <si>
    <t>Thailand</t>
  </si>
  <si>
    <t>Togo</t>
  </si>
  <si>
    <t>TN</t>
  </si>
  <si>
    <t>Tonga</t>
  </si>
  <si>
    <t>TR</t>
  </si>
  <si>
    <t>Trinidad and Tobago</t>
  </si>
  <si>
    <t>TM</t>
  </si>
  <si>
    <t>Tunisia</t>
  </si>
  <si>
    <t>TV</t>
  </si>
  <si>
    <t>Turkey</t>
  </si>
  <si>
    <t>UG</t>
  </si>
  <si>
    <t>Turkmenistan</t>
  </si>
  <si>
    <t>UA</t>
  </si>
  <si>
    <t>Tuvalu</t>
  </si>
  <si>
    <t>Uganda</t>
  </si>
  <si>
    <t>UY</t>
  </si>
  <si>
    <t>Ukraine</t>
  </si>
  <si>
    <t>United Arab Emirates</t>
  </si>
  <si>
    <t>UZ</t>
  </si>
  <si>
    <t>Uruguay</t>
  </si>
  <si>
    <t>VU</t>
  </si>
  <si>
    <t>VA</t>
  </si>
  <si>
    <t>Uzbekistan</t>
  </si>
  <si>
    <t>VE</t>
  </si>
  <si>
    <t>Vanuatu</t>
  </si>
  <si>
    <t>AE</t>
  </si>
  <si>
    <t>Vatican City State</t>
  </si>
  <si>
    <t>VN</t>
  </si>
  <si>
    <t>Venezuela</t>
  </si>
  <si>
    <t>BY</t>
  </si>
  <si>
    <t>Viet Nam</t>
  </si>
  <si>
    <t>EH</t>
  </si>
  <si>
    <t>Western Sahara</t>
  </si>
  <si>
    <t>CF</t>
  </si>
  <si>
    <t>Yemen</t>
  </si>
  <si>
    <t>Zambia</t>
  </si>
  <si>
    <t>Zimbabwe</t>
  </si>
  <si>
    <t>Publication according to section 28 para. 4 no. 1 c Pfandbrief Act and section 28 para. 4 no. 2 Pfandbrief Act</t>
  </si>
  <si>
    <t>Claims used to cover Aircraft Pfandbriefe according to the state in which the aircraft are registered</t>
  </si>
  <si>
    <t>and the total amount of payments in arrears for at least 90 days as well as the total amount of 
these claims inasmuch as the respective amount in arrears is at least 5 percent of the claim</t>
  </si>
  <si>
    <t>Total amount of 
payments in arrears 
for at least 90 days</t>
  </si>
  <si>
    <t>Publication according to section 28 para. 1 nos. 8, 9, 10 Pfandbrief Act</t>
  </si>
  <si>
    <t>Further cover assets - in detail for Mortgage Pfandbriefe</t>
  </si>
  <si>
    <t>Further cover assets for Mortgage Pfandbriefe according to section 19 para. 1 nos. 2 a) and b), section 19 para. 1 nos. 3 a) to  c), section 19 para. 1 no. 4</t>
  </si>
  <si>
    <t xml:space="preserve">claims according to section 19 para. 1 nos. 2 a) and b)
</t>
  </si>
  <si>
    <t xml:space="preserve">claims according to section 19 para. 1 nos. 3 a) to c)
</t>
  </si>
  <si>
    <t xml:space="preserve">claims according to section 19 para. 1 no. 4
</t>
  </si>
  <si>
    <t>overall</t>
  </si>
  <si>
    <t>covered bonds according Art. 129 Regulation (EU) No 575/2013</t>
  </si>
  <si>
    <t>Publication according to section 28 para. 1 nos. 8, 9 Pfandbrief Act</t>
  </si>
  <si>
    <t>Further cover assets - in detail for Public Pfandbriefe</t>
  </si>
  <si>
    <t>Further cover assets for Public Pfandbriefe according to section § 20 para. 2 no. 2, section 20 para. 2 nos. 3 a) to b), section 20 para. 2 no. 4</t>
  </si>
  <si>
    <t xml:space="preserve">claims according to section 20 para. 2 no. 2
</t>
  </si>
  <si>
    <t xml:space="preserve">claims according to section 20 para. 2 nos. 3 a) to b)
</t>
  </si>
  <si>
    <t xml:space="preserve">claims according to section 20 para. 2 no. 4
</t>
  </si>
  <si>
    <t>Further cover assets - in detail for Ship Pfandbriefe</t>
  </si>
  <si>
    <t>Further cover assets for Ship Pfandbriefe according to section 26 para. 1 no. 3, section 26 para. 1 no. 5, section 26 para. 1 no. 4</t>
  </si>
  <si>
    <t xml:space="preserve">claims according to section 26 para. 1 no. 3
</t>
  </si>
  <si>
    <t xml:space="preserve">claims according to section 26 para. 1 no. 5
</t>
  </si>
  <si>
    <t xml:space="preserve">claims according to section 26 para. 2 no. 4
</t>
  </si>
  <si>
    <t>overll</t>
  </si>
  <si>
    <t>Further cover assets - in detail for Aircraft Pfandbriefe</t>
  </si>
  <si>
    <t>Further cover assets for Aircraft Pfandbriefe according to section 26f para. 1 no. 3, section 26f para. 1 no. 4, section 26f para. 1 no. 5</t>
  </si>
  <si>
    <t xml:space="preserve">claims according to section 26f para. 1 no. 3
</t>
  </si>
  <si>
    <t xml:space="preserve">claims according to section 26f para. 1 no. 4
</t>
  </si>
  <si>
    <t xml:space="preserve">claims according to section 26f para. 1 no. 5
</t>
  </si>
  <si>
    <t>Publication according to section 28 para. 1 nos. 6, 7, 11, 12, 13, 14, 15 Pfandbrief Act and section 28 para. 2 nos. 3, 4 Pfandbrief Act</t>
  </si>
  <si>
    <t>Key figures about outstanding Pfandbriefe and Cover Pool</t>
  </si>
  <si>
    <t>Outstanding Pfandbriefe</t>
  </si>
  <si>
    <t xml:space="preserve">thereof percentage share of fixed-rate Pfandbriefe
section 28 para. 1 no. 13 </t>
  </si>
  <si>
    <t>%</t>
  </si>
  <si>
    <t>thereof the sum of the assets according section 12 para. 1 which exceed the limit laid down in section 13 para. 1 s. 2, 2nd half sentence, and the assets according section 19 para. 1 s. 7 which exceed the limit laid down in section 19 para. 1 s. 7 
section 28 para. 1 no. 11</t>
  </si>
  <si>
    <t>claims which exceed the limits laid down in section 19 para. 1 no. 2
section 28 para. 1 no. 12</t>
  </si>
  <si>
    <t>claims which exceed the limits laid down in section 19 para. 1 no. 3
section 28 para. 1 no. 12</t>
  </si>
  <si>
    <t>claims which exceed the limits laid down in section 19 para. 1 no. 4
section 28 para. 1 no. 12</t>
  </si>
  <si>
    <t>thereof percentage share of fixed-rate cover assets
section 28 para. 1 no. 13</t>
  </si>
  <si>
    <t>Net present value pursuant to § 6 of the Pfandbrief Net Present Value Regulation for each foreign currency in € mn. 
section 28 para. 1 no. 14 (Net Total)</t>
  </si>
  <si>
    <t>CAD</t>
  </si>
  <si>
    <t>CHF</t>
  </si>
  <si>
    <t>CZK</t>
  </si>
  <si>
    <t>DKK</t>
  </si>
  <si>
    <t>GBP</t>
  </si>
  <si>
    <t>HKD</t>
  </si>
  <si>
    <t>JPY</t>
  </si>
  <si>
    <t>NOK</t>
  </si>
  <si>
    <t>SEK</t>
  </si>
  <si>
    <t>USD</t>
  </si>
  <si>
    <t>AUD</t>
  </si>
  <si>
    <t>NZD</t>
  </si>
  <si>
    <t xml:space="preserve">volume-weighted average of the maturity
that has passed since the loan was granted (seasoning)
section 28 para. 2 no. 4  </t>
  </si>
  <si>
    <t>years</t>
  </si>
  <si>
    <t xml:space="preserve">average loan-to-value ratio, weighted using the mortgage lending value
section 28 para. 2 no. 3  </t>
  </si>
  <si>
    <t>average loan-to-value ratio, weighted using the market value</t>
  </si>
  <si>
    <t>Key figures on liquidity according section 28 para. 1 no. 6 Pfandbrief Act</t>
  </si>
  <si>
    <t>Largest negative amount within the next 180 days within the meaning of section 4 para. 1a s. 3 Pfandrief Act for Pfandbriefe</t>
  </si>
  <si>
    <t>Day on which the largest negative sum results</t>
  </si>
  <si>
    <t>Day (1-180)</t>
  </si>
  <si>
    <t>Total amount of cover assets meeting the requirements of section 4 para 1a s. 3 Pfandbrief Act</t>
  </si>
  <si>
    <t>Key figures according section 28 para. 1 no. 7 Pfandbrief Act</t>
  </si>
  <si>
    <t>share of derivative transactions included in the cover pools according section 19 para. 1 no. 1 (credit quality step 3)</t>
  </si>
  <si>
    <t>share of derivative transactions included in the cover pools according section  19 para. 1 no. 2 c (credit quality step 2)</t>
  </si>
  <si>
    <t>share of derivative transactions included in the cover pools according section 19 para. 1 no. 3 d (credit quality step 1)</t>
  </si>
  <si>
    <t>share of derivative transactions in liabilities to be covered according section 19 para. 1 no. 1 (credit quality step 3)</t>
  </si>
  <si>
    <t>share of derivative transactions in liabilities to be covered according section 19 para. 1 no. 2 c (credit quality step 2)</t>
  </si>
  <si>
    <t>share of derivative transactions in liabilities to be covered according section 19 para. 1 no. 3 d (credit quality step 1)</t>
  </si>
  <si>
    <t>Key figures according section 28 para. 1 no. 15 Pfandbrief Act</t>
  </si>
  <si>
    <t>Share of cover assets in the cover pool for which or for whose debtor a default pursuant to Art. 178 para. 1 of Regulation (EU) no. 575/2013 is deemed to have occurred.</t>
  </si>
  <si>
    <t>thereof total amount of the claims according section 20 para. 1 and 2 which exceed the limit laid down in section 20 para. 3
section 28 para. 1 no. 11</t>
  </si>
  <si>
    <t>claims which exceed the limits laid down in section 20 para. 2 no. 2
section 28 para. 1 no. 12</t>
  </si>
  <si>
    <t>claims which exceed the limits laid down in section 20 para. 2 no. 3
section 28 para. 1 no. 12</t>
  </si>
  <si>
    <t xml:space="preserve">thereof percentage share of fixed-rate cover assets
section 28 para. 1 no. 13 </t>
  </si>
  <si>
    <t>share of derivative transactions included in the cover pools according section 20 para. 2 no. 1 (credit quality step 3)</t>
  </si>
  <si>
    <t>share of derivative transactions included in the cover pools according section 20 para. 2 no. 2 (credit quality step 2)</t>
  </si>
  <si>
    <t>share of derivative transactions included in the cover pools according section 20 para. 2 no. 3 c (credit quality step 1)</t>
  </si>
  <si>
    <t>share of derivative transactions in liabilities to be covered according section 20 para. 2 no. 1 (credit quality step 3)</t>
  </si>
  <si>
    <t>share of derivative transactions in liabilities to be covered according section 20 para. 2 no. 2 (credit quality step 2)</t>
  </si>
  <si>
    <t>share of derivative transactions in liabilities to be covered according section 20 para. 2 no. 3 c (credit quality step 1)</t>
  </si>
  <si>
    <t>thereof the sum of the ship mortgages according section 21 which exceed the limit laid down in section 22 para. 5 s. 2, and the assets according section 26 para. 1 which exceed the limit laid down in section  26 para. 1 s. 6
section 28 para. 1 no. 11</t>
  </si>
  <si>
    <t>claims which exceed the limits laid down in section 26 para. 1 no. 3
section 28 para. 1 no. 12</t>
  </si>
  <si>
    <t>claims which exceed the limits laid down in section 26 para. 1 no. 4     
section 28 para. 1 no. 12</t>
  </si>
  <si>
    <t>claims which exceed the limits laid down in section 26 para. 1 no. 5  
section 28 para. 1 no. 12</t>
  </si>
  <si>
    <t>Net present value pursuant to § 6 of the Pfandbrief Net Present Value Regulation for each foreign currency in € mn.  
section 28 para. 1 no. 14 (Net Total)</t>
  </si>
  <si>
    <t>share of derivative transactions included in the cover pools according section 26 para. 1 no. 2 (credit quality step 3)</t>
  </si>
  <si>
    <t>share of derivative transactions included in the cover pools according section 26 para. 1 no. 3 (credit quality step 2)</t>
  </si>
  <si>
    <t>share of derivative transactions included in the cover pools according section 26 para. 1 no. 4 (credit quality step 1)</t>
  </si>
  <si>
    <t>share of derivative transactions in liabilities to be covered according section 26 para. 1 no. 2 (credit quality step 3)</t>
  </si>
  <si>
    <t>share of derivative transactions in liabilities to be covered according section 26 para. 1 no. 3 (credit quality step 2)</t>
  </si>
  <si>
    <t>share of derivative transactions in liabilities to be covered according section 26 para. 1 no. 4 (credit quality step 1)</t>
  </si>
  <si>
    <t>-</t>
  </si>
  <si>
    <t>thereof the sum of the registered liens or foreign aircraft mortgages according section 26a which exceed the limit laid down in section 26b para. 4 s. 2, and the assets according section 26f para. 1 which exceed the limit laid down in section  26f para. 1 s. 6
section 28 para. 1 no. 11</t>
  </si>
  <si>
    <t>claims which exceed the limits laid down in section 26f para. 1 no. 3
section 28 para. 1 no. 12</t>
  </si>
  <si>
    <t>claims which exceed the limits laid down in section 26f para. 1 no. 4
section 28 para. 1 no. 12</t>
  </si>
  <si>
    <t>claims which exceed the limits laid down in section 26f para. 1 no. 5
section 28 para. 1 no. 12</t>
  </si>
  <si>
    <t>Net present value pursuant to § 6 of the Pfandbrief Net Present Value Regulation for each foreign currency in € mn. 
section 28 para. 1 no. 14 (Net Total)</t>
  </si>
  <si>
    <t>Key figures on liquidity according section 28 para. 1 no. 6 Pfandbrief Act*</t>
  </si>
  <si>
    <t>share of derivative transactions included in the cover pools according section 26f para. 1 no. 1 (credit quality step 3)</t>
  </si>
  <si>
    <t>share of derivative transactions included in the cover pools according section 26f para. 1 no. 3 (credit quality step 2)</t>
  </si>
  <si>
    <t>share of derivative transactions included in the cover pools according section 26f para. 1 no. 4 (credit quality step 1)</t>
  </si>
  <si>
    <t>share of derivative transactions in liabilities to be covered according section 26f para. 1 no. 1 (credit quality step 3)</t>
  </si>
  <si>
    <t>share of derivative transactions in liabilities to be covered according section 26f para. 1 no. 3 (credit quality step 2)</t>
  </si>
  <si>
    <t>share of derivative transactions in liabilities to be covered according section 26f para. 1 no. 4 (credit quality step 1)</t>
  </si>
  <si>
    <t>Publication according to section 28 para. 1 no. 2 Pfandbrief Act</t>
  </si>
  <si>
    <t>List of International Securities Identification Numbers of the International Organization for Standardization (ISIN) by Pfandbrief class</t>
  </si>
  <si>
    <t>ISIN</t>
  </si>
  <si>
    <t>CH0386949314, CH0417086086, CH0460872341, CH0463112059, CH0471297991, CH0481013768, CH1100259808, CH1122290237, CH1131931375, CH1137407453, CH1139995810, CH1195555409, CH1233900005, CH1271360427, CH1455990122, CH1489902531, CH1593190973, DE000A254ZY0, DE000A2G9GY4, DE000A2GS2H6, DE000A2GSRM2, DE000A2LQ4R6, DE000A2LQ4T2, DE000A2TSS66, DE000A2YNRE3, DE000A30V3E4, DE000A3E5FC1, DE000A3E5P03, DE000A3H2002, DE000A3H2YT0, DE000A3H3JW3, DE000MHB10J3, DE000MHB18J6, DE000MHB1954, DE000MHB19J4, DE000MHB20J2, DE000MHB2234, DE000MHB2242, DE000MHB22J8, DE000MHB2317, DE000MHB2440, DE000MHB2457, DE000MHB25J1, DE000MHB2648, DE000MHB2697, DE000MHB26J9, DE000MHB2705, DE000MHB2721, DE000MHB2739, DE000MHB2754, DE000MHB27J7, DE000MHB2812, DE000MHB2820, DE000MHB2838, DE000MHB2861, DE000MHB28J5, DE000MHB2994, DE000MHB29J3, DE000MHB30J1, DE000MHB31J9, DE000MHB32J7, DE000MHB34J3, DE000MHB35J0, DE000MHB37J6, DE000MHB38J4, DE000MHB39J2, DE000MHB4057, DE000MHB40J0, DE000MHB4107, DE000MHB4149, DE000MHB4156, DE000MHB41J8, DE000MHB4214, DE000MHB4289, DE000MHB4297, DE000MHB42J6, DE000MHB4305, DE000MHB4388, DE000MHB43J4, DE000MHB4412, DE000MHB4420, DE000MHB4479, DE000MHB4529, DE000MHB4552, DE000MHB4560, DE000MHB4586, DE000MHB4636, DE000MHB4651, DE000MHB4669, DE000MHB4677, DE000MHB4727, DE000MHB4750, DE000MHB4776, DE000MHB4784, DE000MHB4818, DE000MHB4842, DE000MHB4917, DE000MHB4925, DE000MHB4958, DE000MHB4982, DE000MHB4990, DE000MHB5005, DE000MHB5013, DE000MHB5039, DE000MHB5047, DE000MHB5054, DE000MHB5062, DE000MHB5088, DE000MHB5096, DE000MHB5104, DE000MHB5112, DE000MHB5120, DE000MHB5138, DE000MHB5153, DE000MHB61H0, DE000MHB9171.</t>
  </si>
  <si>
    <t>CH0386949314, CH0417086086, CH0460872341, CH0463112059, CH0471297991, CH0481013768, CH1100259808, CH1122290237, CH1131931375, CH1137407453, CH1139995810, CH1175016091, CH1195555409, CH1233900005, CH1271360427, CH1455990122, DE000A254ZY0, DE000A2AASW0, DE000A2G9GY4, DE000A2GS2H6, DE000A2GSRM2, DE000A2LQ4R6, DE000A2LQ4T2, DE000A2TSS66, DE000A2YNRE3, DE000A30V3D6, DE000A30V3E4, DE000A351LJ5, DE000A3E5FC1, DE000A3E5P03, DE000A3H2002, DE000A3H2YT0, DE000A3H3JW3, DE000MHB10J3, DE000MHB17J8, DE000MHB18J6, DE000MHB1954, DE000MHB19J4, DE000MHB20J2, DE000MHB2234, DE000MHB2242, DE000MHB22J8, DE000MHB2317, DE000MHB2440, DE000MHB2457, DE000MHB25J1, DE000MHB2648, DE000MHB2697, DE000MHB26J9, DE000MHB2705, DE000MHB2721, DE000MHB2739, DE000MHB2754, DE000MHB27J7, DE000MHB2812, DE000MHB2820, DE000MHB2838, DE000MHB2861, DE000MHB28J5, DE000MHB2978, DE000MHB2994, DE000MHB29J3, DE000MHB30J1, DE000MHB31J9, DE000MHB32J7, DE000MHB34J3, DE000MHB35J0, DE000MHB36J8, DE000MHB37J6, DE000MHB38J4, DE000MHB39J2, DE000MHB4057, DE000MHB40J0, DE000MHB4107, DE000MHB4149, DE000MHB4156, DE000MHB41J8, DE000MHB4214, DE000MHB4289, DE000MHB4297, DE000MHB4305, DE000MHB4388, DE000MHB4396, DE000MHB4412, DE000MHB4420, DE000MHB4479, DE000MHB4487, DE000MHB4529, DE000MHB4552, DE000MHB4560, DE000MHB4586, DE000MHB4636, DE000MHB4651, DE000MHB4669, DE000MHB4677, DE000MHB4727, DE000MHB4750, DE000MHB4776, DE000MHB4784, DE000MHB4818, DE000MHB4826, DE000MHB4842, DE000MHB4917, DE000MHB4925, DE000MHB4933, DE000MHB4958, DE000MHB4974, DE000MHB4982, DE000MHB4990, DE000MHB5005, DE000MHB5013, DE000MHB5039, DE000MHB61H0, DE000MHB9171</t>
  </si>
  <si>
    <t>DE000MHB3349</t>
  </si>
  <si>
    <t>Feldbezeichnung</t>
  </si>
  <si>
    <t>Steuerdaten</t>
  </si>
  <si>
    <t>Abgeleitete Werte und Konstanten</t>
  </si>
  <si>
    <t>Angaben zur Mappe</t>
  </si>
  <si>
    <t>ErstDatum</t>
  </si>
  <si>
    <t>30.10.2026</t>
  </si>
  <si>
    <t>StatistikNr</t>
  </si>
  <si>
    <t>vdp statistics TvExt pursuant to section 28 PfandBG</t>
  </si>
  <si>
    <t>(Stand/Version)</t>
  </si>
  <si>
    <t>AktJahr</t>
  </si>
  <si>
    <t>StatistikBez</t>
  </si>
  <si>
    <t>Information according to transparency requirements</t>
  </si>
  <si>
    <t>MapVersDat</t>
  </si>
  <si>
    <t>20.07.2016</t>
  </si>
  <si>
    <t>AktMonat</t>
  </si>
  <si>
    <t>09</t>
  </si>
  <si>
    <t>ErstelltAm</t>
  </si>
  <si>
    <t>MapVersNr</t>
  </si>
  <si>
    <t>3.10</t>
  </si>
  <si>
    <t>Datenart</t>
  </si>
  <si>
    <t>Leer</t>
  </si>
  <si>
    <t>MapArt</t>
  </si>
  <si>
    <t>Mappenart (Intern)</t>
  </si>
  <si>
    <t>Institut</t>
  </si>
  <si>
    <t>MHB</t>
  </si>
  <si>
    <t>AuswertBasis</t>
  </si>
  <si>
    <t>EndeBehOk</t>
  </si>
  <si>
    <t>J</t>
  </si>
  <si>
    <t>internal flag (Y=end processing completed)</t>
  </si>
  <si>
    <t>InstitutsBez</t>
  </si>
  <si>
    <t>TvInstitute</t>
  </si>
  <si>
    <t>KomprimOk</t>
  </si>
  <si>
    <t>N</t>
  </si>
  <si>
    <t>internal flag (Y=compression completed)</t>
  </si>
  <si>
    <t>Waehrung</t>
  </si>
  <si>
    <t>€</t>
  </si>
  <si>
    <t>Stichtag</t>
  </si>
  <si>
    <t>AktJahrMonat</t>
  </si>
  <si>
    <t>Format JJJJMM</t>
  </si>
  <si>
    <t>WaehrEinheit</t>
  </si>
  <si>
    <t>Mio</t>
  </si>
  <si>
    <t>Version</t>
  </si>
  <si>
    <t>V(3.10)</t>
  </si>
  <si>
    <t>ProgVersNr</t>
  </si>
  <si>
    <t>Einheit_Waehrung</t>
  </si>
  <si>
    <t>€ mn.</t>
  </si>
  <si>
    <t>ProgVersDat</t>
  </si>
  <si>
    <t>AktQuartal</t>
  </si>
  <si>
    <t>AusfInstitut</t>
  </si>
  <si>
    <t>BAR</t>
  </si>
  <si>
    <t>UebInstitutQuartal</t>
  </si>
  <si>
    <t>TvInstArt</t>
  </si>
  <si>
    <t>AktQuartKurz</t>
  </si>
  <si>
    <t>TvDatenart</t>
  </si>
  <si>
    <t>T</t>
  </si>
  <si>
    <t>FnRwbBerH</t>
  </si>
  <si>
    <t>SdDezStellen</t>
  </si>
  <si>
    <t>1</t>
  </si>
  <si>
    <t>FnRwbBerO</t>
  </si>
  <si>
    <t>KzKomprimierung</t>
  </si>
  <si>
    <t>FnRwbBerS</t>
  </si>
  <si>
    <t>KzMitBuLand</t>
  </si>
  <si>
    <t>FnRwbBerF</t>
  </si>
  <si>
    <t>KzRbwBerH</t>
  </si>
  <si>
    <t>d</t>
  </si>
  <si>
    <t>KzRbwBerO</t>
  </si>
  <si>
    <t>KzRbwBerS</t>
  </si>
  <si>
    <t>D</t>
  </si>
  <si>
    <t>Footnotes:</t>
  </si>
  <si>
    <t>* The risk-adjusted net present value was calculated using the institutions' own risk model according to section 5 para. 2 of the Net Present Value Regulation (PfandBarwertV).</t>
  </si>
  <si>
    <t>KzRbwBerF</t>
  </si>
  <si>
    <t>* The static approach was used for calculating the risk-adjusted net present value according to section 5 para. 1 no. 1 of the Net Present Value Regulation (PfandBarwertV).</t>
  </si>
  <si>
    <t>CsvDateiName</t>
  </si>
  <si>
    <t>* The dynamic approach was used for calculating the risk-adjusted net present value" according to section 5 para. 1 no. 2 of the Net Present Value Regulation (PfandBarwertV).</t>
  </si>
  <si>
    <t>RelevInstitute</t>
  </si>
  <si>
    <t>Anmerkungen:</t>
  </si>
  <si>
    <t>die Steuerdaten werden per Programm dynamisch belegt</t>
  </si>
  <si>
    <t>die Jahresangaben werden in deser Mappe nicht ausgegeben!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</si>
</sst>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0.0\ ;&quot;-     &quot;"/>
    <numFmt numFmtId="166" formatCode="m/d/yyyy"/>
    <numFmt numFmtId="167" formatCode="#,##0\ ;\-#,##0\ ;&quot;-     &quot;"/>
  </numFmts>
  <fonts count="42" x14ac:knownFonts="1">
    <font>
      <sz val="10"/>
      <name val="Arial"/>
      <family val="2"/>
      <charset val="1"/>
    </font>
    <font>
      <sz val="10"/>
      <color rgb="FFC0C0C0"/>
      <name val="Arial"/>
      <family val="2"/>
      <charset val="1"/>
    </font>
    <font>
      <sz val="10"/>
      <color rgb="FFEAEAEA"/>
      <name val="Arial"/>
      <family val="2"/>
      <charset val="1"/>
    </font>
    <font>
      <b/>
      <sz val="8"/>
      <name val="Verdana"/>
      <family val="2"/>
      <charset val="1"/>
    </font>
    <font>
      <b/>
      <sz val="8"/>
      <name val="Arial"/>
      <family val="2"/>
      <charset val="1"/>
    </font>
    <font>
      <sz val="8"/>
      <name val="Verdana"/>
      <family val="2"/>
      <charset val="1"/>
    </font>
    <font>
      <sz val="8"/>
      <name val="Arial"/>
      <family val="2"/>
      <charset val="1"/>
    </font>
    <font>
      <b/>
      <sz val="10"/>
      <name val="Arial"/>
      <family val="2"/>
      <charset val="1"/>
    </font>
    <font>
      <sz val="12"/>
      <color rgb="FFC0C0C0"/>
      <name val="Arial"/>
      <family val="2"/>
      <charset val="1"/>
    </font>
    <font>
      <sz val="12"/>
      <name val="Arial"/>
      <family val="2"/>
      <charset val="1"/>
    </font>
    <font>
      <sz val="9"/>
      <name val="Arial"/>
      <family val="2"/>
      <charset val="1"/>
    </font>
    <font>
      <b/>
      <sz val="12"/>
      <name val="Arial"/>
      <family val="2"/>
      <charset val="1"/>
    </font>
    <font>
      <sz val="9"/>
      <name val="Verdana"/>
      <family val="2"/>
      <charset val="1"/>
    </font>
    <font>
      <b/>
      <sz val="8"/>
      <color rgb="FF800000"/>
      <name val="Verdana"/>
      <family val="2"/>
      <charset val="1"/>
    </font>
    <font>
      <sz val="7"/>
      <color rgb="FFC0C0C0"/>
      <name val="Verdana"/>
      <family val="2"/>
      <charset val="1"/>
    </font>
    <font>
      <b/>
      <sz val="7"/>
      <color rgb="FF333333"/>
      <name val="Verdana"/>
      <family val="2"/>
      <charset val="1"/>
    </font>
    <font>
      <b/>
      <sz val="8"/>
      <color rgb="FFFFFFFF"/>
      <name val="Verdana"/>
      <family val="2"/>
      <charset val="1"/>
    </font>
    <font>
      <sz val="7"/>
      <color rgb="FFFFFFFF"/>
      <name val="Arial"/>
      <family val="2"/>
      <charset val="1"/>
    </font>
    <font>
      <b/>
      <sz val="7"/>
      <name val="Verdana"/>
      <family val="2"/>
      <charset val="1"/>
    </font>
    <font>
      <sz val="7"/>
      <name val="Verdana"/>
      <family val="2"/>
      <charset val="1"/>
    </font>
    <font>
      <sz val="7"/>
      <color rgb="FF800000"/>
      <name val="Verdana"/>
      <family val="2"/>
      <charset val="1"/>
    </font>
    <font>
      <sz val="8"/>
      <color rgb="FF333333"/>
      <name val="Verdana"/>
      <family val="2"/>
      <charset val="1"/>
    </font>
    <font>
      <b/>
      <sz val="7"/>
      <color rgb="FFFFFFFF"/>
      <name val="Verdana"/>
      <family val="2"/>
      <charset val="1"/>
    </font>
    <font>
      <b/>
      <sz val="7"/>
      <color rgb="FF800000"/>
      <name val="Verdana"/>
      <family val="2"/>
      <charset val="1"/>
    </font>
    <font>
      <b/>
      <sz val="9"/>
      <color rgb="FF800000"/>
      <name val="Verdana"/>
      <family val="2"/>
      <charset val="1"/>
    </font>
    <font>
      <sz val="7"/>
      <color rgb="FFFFFFFF"/>
      <name val="Verdana"/>
      <family val="2"/>
      <charset val="1"/>
    </font>
    <font>
      <sz val="7"/>
      <color rgb="FFDDDDDD"/>
      <name val="Verdana"/>
      <family val="2"/>
      <charset val="1"/>
    </font>
    <font>
      <b/>
      <sz val="12"/>
      <name val="Verdana"/>
      <family val="2"/>
      <charset val="1"/>
    </font>
    <font>
      <sz val="7"/>
      <color rgb="FF969696"/>
      <name val="Arial"/>
      <family val="2"/>
      <charset val="1"/>
    </font>
    <font>
      <u/>
      <sz val="10"/>
      <color rgb="FF339966"/>
      <name val="Arial"/>
      <family val="2"/>
      <charset val="1"/>
    </font>
    <font>
      <u/>
      <sz val="10"/>
      <name val="Arial"/>
      <family val="2"/>
      <charset val="1"/>
    </font>
    <font>
      <u/>
      <sz val="11"/>
      <name val="Arial"/>
      <family val="2"/>
      <charset val="1"/>
    </font>
    <font>
      <sz val="10"/>
      <color rgb="FF339966"/>
      <name val="Arial"/>
      <family val="2"/>
      <charset val="1"/>
    </font>
    <font>
      <sz val="11"/>
      <name val="Arial"/>
      <family val="2"/>
      <charset val="1"/>
    </font>
    <font>
      <sz val="7"/>
      <color theme="1"/>
      <name val="Verdana"/>
      <family val="2"/>
    </font>
    <font>
      <sz val="7"/>
      <name val="Verdana"/>
      <family val="2"/>
    </font>
    <font>
      <sz val="7"/>
      <color theme="1"/>
      <name val="Verdana"/>
      <family val="2"/>
      <charset val="1"/>
    </font>
    <font>
      <sz val="8"/>
      <name val="Verdana"/>
      <family val="2"/>
    </font>
    <font>
      <b/>
      <sz val="10"/>
      <name val="Arial"/>
      <family val="2"/>
    </font>
    <font>
      <b/>
      <sz val="10"/>
      <color rgb="FFFF0000"/>
      <name val="Arial"/>
      <family val="2"/>
    </font>
    <font>
      <sz val="10"/>
      <name val="Arial"/>
      <family val="2"/>
      <charset val="1"/>
    </font>
    <font>
      <b/>
      <sz val="8"/>
      <color rgb="FF004461"/>
      <name val="Verdana"/>
      <family val="2"/>
      <charset val="1"/>
    </font>
  </fonts>
  <fills count="17">
    <fill>
      <patternFill patternType="none"/>
    </fill>
    <fill>
      <patternFill patternType="gray125"/>
    </fill>
    <fill>
      <patternFill patternType="solid">
        <fgColor rgb="FFFFFFFF"/>
        <bgColor rgb="FFEAEAEA"/>
      </patternFill>
    </fill>
    <fill>
      <patternFill patternType="solid">
        <fgColor rgb="FF969696"/>
        <bgColor rgb="FF808080"/>
      </patternFill>
    </fill>
    <fill>
      <patternFill patternType="solid">
        <fgColor rgb="FFEAEAEA"/>
        <bgColor rgb="FFDDDDDD"/>
      </patternFill>
    </fill>
    <fill>
      <patternFill patternType="solid">
        <fgColor rgb="FF800000"/>
        <bgColor rgb="FF800000"/>
      </patternFill>
    </fill>
    <fill>
      <patternFill patternType="solid">
        <fgColor rgb="FFC0C0C0"/>
        <bgColor rgb="FFDDDDDD"/>
      </patternFill>
    </fill>
    <fill>
      <patternFill patternType="solid">
        <fgColor rgb="FFDDDDDD"/>
        <bgColor rgb="FFEAEAEA"/>
      </patternFill>
    </fill>
    <fill>
      <patternFill patternType="solid">
        <fgColor rgb="FFFF99CC"/>
        <bgColor rgb="FFFF8080"/>
      </patternFill>
    </fill>
    <fill>
      <patternFill patternType="solid">
        <fgColor rgb="FF00FF00"/>
        <bgColor rgb="FF33CCCC"/>
      </patternFill>
    </fill>
    <fill>
      <patternFill patternType="solid">
        <fgColor rgb="FFFFFF99"/>
        <bgColor rgb="FFCCFFCC"/>
      </patternFill>
    </fill>
    <fill>
      <patternFill patternType="solid">
        <fgColor rgb="FFFFCCFF"/>
        <bgColor rgb="FFDDDDDD"/>
      </patternFill>
    </fill>
    <fill>
      <patternFill patternType="solid">
        <fgColor theme="0" tint="-0.249977111117893"/>
        <bgColor indexed="64"/>
      </patternFill>
    </fill>
    <fill>
      <patternFill patternType="solid">
        <fgColor theme="0" tint="-0.249977111117893"/>
        <bgColor rgb="FFDDDDDD"/>
      </patternFill>
    </fill>
    <fill>
      <patternFill patternType="solid">
        <fgColor theme="0"/>
        <bgColor rgb="FFDDDDDD"/>
      </patternFill>
    </fill>
    <fill>
      <patternFill patternType="solid">
        <fgColor rgb="FF004461"/>
        <bgColor rgb="FF800000"/>
      </patternFill>
    </fill>
    <fill>
      <patternFill patternType="solid">
        <fgColor rgb="FF004461"/>
        <bgColor indexed="64"/>
      </patternFill>
    </fill>
  </fills>
  <borders count="168">
    <border>
      <left/>
      <right/>
      <top/>
      <bottom/>
      <diagonal/>
    </border>
    <border>
      <left style="thin">
        <color rgb="FFFFFFFF"/>
      </left>
      <right style="thin">
        <color rgb="FFFFFFFF"/>
      </right>
      <top/>
      <bottom/>
      <diagonal/>
    </border>
    <border>
      <left style="thin">
        <color rgb="FFFFFFFF"/>
      </left>
      <right/>
      <top/>
      <bottom/>
      <diagonal/>
    </border>
    <border>
      <left/>
      <right/>
      <top/>
      <bottom style="thin">
        <color rgb="FF969696"/>
      </bottom>
      <diagonal/>
    </border>
    <border>
      <left/>
      <right/>
      <top style="thin">
        <color rgb="FF969696"/>
      </top>
      <bottom/>
      <diagonal/>
    </border>
    <border>
      <left/>
      <right/>
      <top style="thin">
        <color rgb="FF313739"/>
      </top>
      <bottom/>
      <diagonal/>
    </border>
    <border>
      <left/>
      <right style="thin">
        <color rgb="FFFFFFFF"/>
      </right>
      <top/>
      <bottom/>
      <diagonal/>
    </border>
    <border>
      <left/>
      <right/>
      <top style="thin">
        <color rgb="FF969696"/>
      </top>
      <bottom style="thin">
        <color rgb="FF969696"/>
      </bottom>
      <diagonal/>
    </border>
    <border>
      <left/>
      <right/>
      <top style="thin">
        <color rgb="FF969696"/>
      </top>
      <bottom style="thin">
        <color rgb="FFC0C0C0"/>
      </bottom>
      <diagonal/>
    </border>
    <border>
      <left style="thin">
        <color rgb="FFFFFFFF"/>
      </left>
      <right/>
      <top/>
      <bottom style="thin">
        <color rgb="FF969696"/>
      </bottom>
      <diagonal/>
    </border>
    <border>
      <left style="thin">
        <color rgb="FFFFFFFF"/>
      </left>
      <right/>
      <top/>
      <bottom style="thin">
        <color rgb="FFFFFFFF"/>
      </bottom>
      <diagonal/>
    </border>
    <border>
      <left/>
      <right/>
      <top/>
      <bottom style="thin">
        <color rgb="FFFFFFFF"/>
      </bottom>
      <diagonal/>
    </border>
    <border>
      <left/>
      <right style="thin">
        <color rgb="FFFFFFFF"/>
      </right>
      <top/>
      <bottom style="thin">
        <color rgb="FFFFFFFF"/>
      </bottom>
      <diagonal/>
    </border>
    <border>
      <left style="thin">
        <color rgb="FFFFFFFF"/>
      </left>
      <right style="thin">
        <color rgb="FFFFFFFF"/>
      </right>
      <top style="thin">
        <color rgb="FFFFFFFF"/>
      </top>
      <bottom/>
      <diagonal/>
    </border>
    <border>
      <left style="thin">
        <color rgb="FF969696"/>
      </left>
      <right style="thin">
        <color rgb="FF969696"/>
      </right>
      <top style="thin">
        <color rgb="FF969696"/>
      </top>
      <bottom style="thin">
        <color rgb="FF969696"/>
      </bottom>
      <diagonal/>
    </border>
    <border>
      <left style="thin">
        <color rgb="FF969696"/>
      </left>
      <right/>
      <top style="thin">
        <color rgb="FF969696"/>
      </top>
      <bottom style="thin">
        <color rgb="FF969696"/>
      </bottom>
      <diagonal/>
    </border>
    <border>
      <left style="thin">
        <color rgb="FF313739"/>
      </left>
      <right/>
      <top style="thin">
        <color rgb="FF313739"/>
      </top>
      <bottom/>
      <diagonal/>
    </border>
    <border>
      <left/>
      <right style="thin">
        <color rgb="FF313739"/>
      </right>
      <top style="thin">
        <color rgb="FF313739"/>
      </top>
      <bottom/>
      <diagonal/>
    </border>
    <border>
      <left style="thin">
        <color rgb="FF313739"/>
      </left>
      <right style="thin">
        <color rgb="FF313739"/>
      </right>
      <top style="thin">
        <color rgb="FF313739"/>
      </top>
      <bottom/>
      <diagonal/>
    </border>
    <border>
      <left style="thin">
        <color rgb="FF313739"/>
      </left>
      <right/>
      <top/>
      <bottom/>
      <diagonal/>
    </border>
    <border>
      <left style="medium">
        <color rgb="FFFFFFFF"/>
      </left>
      <right/>
      <top/>
      <bottom style="thin">
        <color rgb="FFFFFFFF"/>
      </bottom>
      <diagonal/>
    </border>
    <border>
      <left style="thin">
        <color rgb="FF313739"/>
      </left>
      <right style="thin">
        <color rgb="FFFFFFFF"/>
      </right>
      <top/>
      <bottom/>
      <diagonal/>
    </border>
    <border>
      <left/>
      <right style="thin">
        <color rgb="FF313739"/>
      </right>
      <top/>
      <bottom style="thin">
        <color rgb="FFFFFFFF"/>
      </bottom>
      <diagonal/>
    </border>
    <border>
      <left style="thin">
        <color rgb="FF313739"/>
      </left>
      <right style="medium">
        <color rgb="FFFFFFFF"/>
      </right>
      <top style="thin">
        <color rgb="FF313739"/>
      </top>
      <bottom style="thin">
        <color rgb="FF969696"/>
      </bottom>
      <diagonal/>
    </border>
    <border>
      <left style="medium">
        <color rgb="FFFFFFFF"/>
      </left>
      <right style="thin">
        <color rgb="FFFFFFFF"/>
      </right>
      <top/>
      <bottom style="thin">
        <color rgb="FF969696"/>
      </bottom>
      <diagonal/>
    </border>
    <border>
      <left style="thin">
        <color rgb="FFFFFFFF"/>
      </left>
      <right style="thin">
        <color rgb="FF313739"/>
      </right>
      <top/>
      <bottom/>
      <diagonal/>
    </border>
    <border>
      <left style="thin">
        <color rgb="FF313739"/>
      </left>
      <right style="thin">
        <color rgb="FF808080"/>
      </right>
      <top style="thin">
        <color rgb="FF969696"/>
      </top>
      <bottom style="thin">
        <color rgb="FF969696"/>
      </bottom>
      <diagonal/>
    </border>
    <border>
      <left style="medium">
        <color rgb="FF969696"/>
      </left>
      <right style="thin">
        <color rgb="FF969696"/>
      </right>
      <top style="thin">
        <color rgb="FF969696"/>
      </top>
      <bottom style="thin">
        <color rgb="FF969696"/>
      </bottom>
      <diagonal/>
    </border>
    <border>
      <left style="thin">
        <color rgb="FF313739"/>
      </left>
      <right style="thin">
        <color rgb="FF969696"/>
      </right>
      <top style="thin">
        <color rgb="FF969696"/>
      </top>
      <bottom style="thin">
        <color rgb="FF969696"/>
      </bottom>
      <diagonal/>
    </border>
    <border>
      <left/>
      <right style="thin">
        <color rgb="FF969696"/>
      </right>
      <top style="thin">
        <color rgb="FF969696"/>
      </top>
      <bottom style="thin">
        <color rgb="FF969696"/>
      </bottom>
      <diagonal/>
    </border>
    <border>
      <left style="thin">
        <color rgb="FF969696"/>
      </left>
      <right style="thin">
        <color rgb="FF313739"/>
      </right>
      <top style="thin">
        <color rgb="FF969696"/>
      </top>
      <bottom style="thin">
        <color rgb="FF969696"/>
      </bottom>
      <diagonal/>
    </border>
    <border>
      <left style="thin">
        <color rgb="FF313739"/>
      </left>
      <right style="thin">
        <color rgb="FF808080"/>
      </right>
      <top style="thin">
        <color rgb="FF969696"/>
      </top>
      <bottom style="thin">
        <color rgb="FF313739"/>
      </bottom>
      <diagonal/>
    </border>
    <border>
      <left/>
      <right/>
      <top style="thin">
        <color rgb="FF969696"/>
      </top>
      <bottom style="thin">
        <color rgb="FF313739"/>
      </bottom>
      <diagonal/>
    </border>
    <border>
      <left style="medium">
        <color rgb="FF969696"/>
      </left>
      <right style="thin">
        <color rgb="FF969696"/>
      </right>
      <top style="thin">
        <color rgb="FF969696"/>
      </top>
      <bottom style="thin">
        <color rgb="FF313739"/>
      </bottom>
      <diagonal/>
    </border>
    <border>
      <left style="thin">
        <color rgb="FF969696"/>
      </left>
      <right style="thin">
        <color rgb="FF969696"/>
      </right>
      <top style="thin">
        <color rgb="FF969696"/>
      </top>
      <bottom style="thin">
        <color rgb="FF313739"/>
      </bottom>
      <diagonal/>
    </border>
    <border>
      <left style="thin">
        <color rgb="FF969696"/>
      </left>
      <right/>
      <top style="thin">
        <color rgb="FF969696"/>
      </top>
      <bottom style="thin">
        <color rgb="FF313739"/>
      </bottom>
      <diagonal/>
    </border>
    <border>
      <left style="thin">
        <color rgb="FF313739"/>
      </left>
      <right style="thin">
        <color rgb="FF969696"/>
      </right>
      <top style="thin">
        <color rgb="FF969696"/>
      </top>
      <bottom style="thin">
        <color rgb="FF313739"/>
      </bottom>
      <diagonal/>
    </border>
    <border>
      <left style="thin">
        <color rgb="FF969696"/>
      </left>
      <right style="thin">
        <color rgb="FF313739"/>
      </right>
      <top style="thin">
        <color rgb="FF969696"/>
      </top>
      <bottom style="thin">
        <color rgb="FF313739"/>
      </bottom>
      <diagonal/>
    </border>
    <border>
      <left/>
      <right style="thin">
        <color rgb="FF808080"/>
      </right>
      <top/>
      <bottom style="thin">
        <color rgb="FFFFFFFF"/>
      </bottom>
      <diagonal/>
    </border>
    <border>
      <left/>
      <right style="thin">
        <color rgb="FF808080"/>
      </right>
      <top/>
      <bottom style="thin">
        <color rgb="FF969696"/>
      </bottom>
      <diagonal/>
    </border>
    <border>
      <left style="thin">
        <color rgb="FF808080"/>
      </left>
      <right style="thin">
        <color rgb="FF969696"/>
      </right>
      <top style="thin">
        <color rgb="FF969696"/>
      </top>
      <bottom style="thin">
        <color rgb="FF969696"/>
      </bottom>
      <diagonal/>
    </border>
    <border>
      <left style="thin">
        <color rgb="FF969696"/>
      </left>
      <right style="thin">
        <color rgb="FFC0C0C0"/>
      </right>
      <top style="thin">
        <color rgb="FF969696"/>
      </top>
      <bottom style="thin">
        <color rgb="FF969696"/>
      </bottom>
      <diagonal/>
    </border>
    <border>
      <left/>
      <right style="thin">
        <color rgb="FF808080"/>
      </right>
      <top style="thin">
        <color rgb="FF969696"/>
      </top>
      <bottom style="thin">
        <color rgb="FF969696"/>
      </bottom>
      <diagonal/>
    </border>
    <border>
      <left style="thin">
        <color rgb="FF808080"/>
      </left>
      <right style="thin">
        <color rgb="FFC0C0C0"/>
      </right>
      <top style="thin">
        <color rgb="FF969696"/>
      </top>
      <bottom style="thin">
        <color rgb="FF969696"/>
      </bottom>
      <diagonal/>
    </border>
    <border>
      <left style="thin">
        <color rgb="FF808080"/>
      </left>
      <right style="thin">
        <color rgb="FF808080"/>
      </right>
      <top/>
      <bottom/>
      <diagonal/>
    </border>
    <border>
      <left/>
      <right/>
      <top style="thin">
        <color rgb="FF313739"/>
      </top>
      <bottom style="thin">
        <color rgb="FF313739"/>
      </bottom>
      <diagonal/>
    </border>
    <border>
      <left/>
      <right style="thin">
        <color rgb="FF313739"/>
      </right>
      <top style="thin">
        <color rgb="FF313739"/>
      </top>
      <bottom style="thin">
        <color rgb="FF313739"/>
      </bottom>
      <diagonal/>
    </border>
    <border>
      <left style="thin">
        <color rgb="FF313739"/>
      </left>
      <right style="thin">
        <color rgb="FF313739"/>
      </right>
      <top style="thin">
        <color rgb="FF313739"/>
      </top>
      <bottom style="thin">
        <color rgb="FF313739"/>
      </bottom>
      <diagonal/>
    </border>
    <border>
      <left style="thin">
        <color rgb="FF313739"/>
      </left>
      <right/>
      <top/>
      <bottom style="thin">
        <color rgb="FF313739"/>
      </bottom>
      <diagonal/>
    </border>
    <border>
      <left style="thin">
        <color rgb="FF313739"/>
      </left>
      <right/>
      <top style="thin">
        <color rgb="FF313739"/>
      </top>
      <bottom style="thin">
        <color rgb="FFC0C0C0"/>
      </bottom>
      <diagonal/>
    </border>
    <border>
      <left/>
      <right/>
      <top style="thin">
        <color rgb="FF313739"/>
      </top>
      <bottom style="thin">
        <color rgb="FF969696"/>
      </bottom>
      <diagonal/>
    </border>
    <border>
      <left style="thin">
        <color rgb="FF313739"/>
      </left>
      <right/>
      <top style="thin">
        <color rgb="FFC0C0C0"/>
      </top>
      <bottom style="thin">
        <color rgb="FFC0C0C0"/>
      </bottom>
      <diagonal/>
    </border>
    <border>
      <left style="thin">
        <color rgb="FF313739"/>
      </left>
      <right/>
      <top style="thin">
        <color rgb="FFC0C0C0"/>
      </top>
      <bottom style="thin">
        <color rgb="FF313739"/>
      </bottom>
      <diagonal/>
    </border>
    <border>
      <left/>
      <right/>
      <top style="medium">
        <color rgb="FF313739"/>
      </top>
      <bottom style="thin">
        <color rgb="FF313739"/>
      </bottom>
      <diagonal/>
    </border>
    <border>
      <left style="medium">
        <color auto="1"/>
      </left>
      <right/>
      <top/>
      <bottom style="medium">
        <color auto="1"/>
      </bottom>
      <diagonal/>
    </border>
    <border>
      <left/>
      <right/>
      <top style="thin">
        <color rgb="FF313739"/>
      </top>
      <bottom style="medium">
        <color rgb="FF313739"/>
      </bottom>
      <diagonal/>
    </border>
    <border>
      <left/>
      <right/>
      <top/>
      <bottom style="medium">
        <color rgb="FF313739"/>
      </bottom>
      <diagonal/>
    </border>
    <border>
      <left/>
      <right/>
      <top/>
      <bottom style="thin">
        <color rgb="FF313739"/>
      </bottom>
      <diagonal/>
    </border>
    <border>
      <left style="medium">
        <color auto="1"/>
      </left>
      <right/>
      <top style="thin">
        <color auto="1"/>
      </top>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style="thin">
        <color rgb="FF313739"/>
      </left>
      <right style="thin">
        <color rgb="FF313739"/>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thin">
        <color rgb="FF313739"/>
      </bottom>
      <diagonal/>
    </border>
    <border>
      <left/>
      <right/>
      <top style="medium">
        <color indexed="64"/>
      </top>
      <bottom style="thin">
        <color rgb="FF313739"/>
      </bottom>
      <diagonal/>
    </border>
    <border>
      <left/>
      <right style="medium">
        <color indexed="64"/>
      </right>
      <top style="medium">
        <color indexed="64"/>
      </top>
      <bottom style="thin">
        <color rgb="FF313739"/>
      </bottom>
      <diagonal/>
    </border>
    <border>
      <left/>
      <right style="medium">
        <color indexed="64"/>
      </right>
      <top/>
      <bottom style="medium">
        <color rgb="FF313739"/>
      </bottom>
      <diagonal/>
    </border>
    <border>
      <left style="medium">
        <color indexed="64"/>
      </left>
      <right/>
      <top style="medium">
        <color rgb="FF313739"/>
      </top>
      <bottom/>
      <diagonal/>
    </border>
    <border>
      <left/>
      <right style="medium">
        <color indexed="64"/>
      </right>
      <top style="medium">
        <color rgb="FF313739"/>
      </top>
      <bottom style="thin">
        <color rgb="FF313739"/>
      </bottom>
      <diagonal/>
    </border>
    <border>
      <left style="medium">
        <color indexed="64"/>
      </left>
      <right/>
      <top style="thin">
        <color rgb="FF313739"/>
      </top>
      <bottom/>
      <diagonal/>
    </border>
    <border>
      <left/>
      <right style="medium">
        <color indexed="64"/>
      </right>
      <top style="thin">
        <color rgb="FF313739"/>
      </top>
      <bottom style="thin">
        <color rgb="FF313739"/>
      </bottom>
      <diagonal/>
    </border>
    <border>
      <left style="medium">
        <color indexed="64"/>
      </left>
      <right/>
      <top/>
      <bottom style="thin">
        <color rgb="FF313739"/>
      </bottom>
      <diagonal/>
    </border>
    <border>
      <left/>
      <right style="medium">
        <color indexed="64"/>
      </right>
      <top style="thin">
        <color rgb="FF313739"/>
      </top>
      <bottom style="medium">
        <color rgb="FF313739"/>
      </bottom>
      <diagonal/>
    </border>
    <border>
      <left/>
      <right/>
      <top style="thin">
        <color rgb="FF313739"/>
      </top>
      <bottom style="medium">
        <color indexed="64"/>
      </bottom>
      <diagonal/>
    </border>
    <border>
      <left/>
      <right style="medium">
        <color indexed="64"/>
      </right>
      <top style="thin">
        <color rgb="FF313739"/>
      </top>
      <bottom style="medium">
        <color indexed="64"/>
      </bottom>
      <diagonal/>
    </border>
    <border>
      <left style="thin">
        <color rgb="FF313739"/>
      </left>
      <right style="thin">
        <color indexed="64"/>
      </right>
      <top style="thin">
        <color rgb="FF313739"/>
      </top>
      <bottom style="thin">
        <color rgb="FF313739"/>
      </bottom>
      <diagonal/>
    </border>
    <border>
      <left style="medium">
        <color indexed="64"/>
      </left>
      <right/>
      <top style="thin">
        <color rgb="FF313739"/>
      </top>
      <bottom style="medium">
        <color indexed="64"/>
      </bottom>
      <diagonal/>
    </border>
    <border>
      <left/>
      <right style="medium">
        <color indexed="64"/>
      </right>
      <top/>
      <bottom style="thin">
        <color rgb="FF313739"/>
      </bottom>
      <diagonal/>
    </border>
    <border>
      <left style="medium">
        <color indexed="64"/>
      </left>
      <right/>
      <top style="thin">
        <color rgb="FF313739"/>
      </top>
      <bottom style="thin">
        <color rgb="FF313739"/>
      </bottom>
      <diagonal/>
    </border>
    <border>
      <left style="medium">
        <color indexed="64"/>
      </left>
      <right/>
      <top style="thin">
        <color rgb="FF313739"/>
      </top>
      <bottom style="medium">
        <color rgb="FF313739"/>
      </bottom>
      <diagonal/>
    </border>
    <border>
      <left style="medium">
        <color indexed="64"/>
      </left>
      <right/>
      <top/>
      <bottom style="medium">
        <color rgb="FF313739"/>
      </bottom>
      <diagonal/>
    </border>
    <border>
      <left style="thin">
        <color indexed="64"/>
      </left>
      <right style="thin">
        <color rgb="FF313739"/>
      </right>
      <top style="thin">
        <color rgb="FF313739"/>
      </top>
      <bottom style="thin">
        <color rgb="FF313739"/>
      </bottom>
      <diagonal/>
    </border>
    <border>
      <left style="medium">
        <color indexed="64"/>
      </left>
      <right/>
      <top style="medium">
        <color indexed="64"/>
      </top>
      <bottom/>
      <diagonal/>
    </border>
    <border>
      <left/>
      <right/>
      <top/>
      <bottom style="medium">
        <color indexed="64"/>
      </bottom>
      <diagonal/>
    </border>
    <border>
      <left/>
      <right/>
      <top style="thin">
        <color indexed="64"/>
      </top>
      <bottom style="thin">
        <color rgb="FF969696"/>
      </bottom>
      <diagonal/>
    </border>
    <border>
      <left/>
      <right style="thin">
        <color indexed="64"/>
      </right>
      <top style="thin">
        <color indexed="64"/>
      </top>
      <bottom style="thin">
        <color rgb="FF969696"/>
      </bottom>
      <diagonal/>
    </border>
    <border>
      <left/>
      <right style="thin">
        <color indexed="64"/>
      </right>
      <top style="thin">
        <color rgb="FF969696"/>
      </top>
      <bottom style="thin">
        <color rgb="FF969696"/>
      </bottom>
      <diagonal/>
    </border>
    <border>
      <left/>
      <right/>
      <top style="thin">
        <color rgb="FF969696"/>
      </top>
      <bottom style="thin">
        <color indexed="64"/>
      </bottom>
      <diagonal/>
    </border>
    <border>
      <left/>
      <right style="thin">
        <color indexed="64"/>
      </right>
      <top style="thin">
        <color rgb="FF969696"/>
      </top>
      <bottom style="thin">
        <color indexed="64"/>
      </bottom>
      <diagonal/>
    </border>
    <border>
      <left style="thin">
        <color rgb="FF969696"/>
      </left>
      <right style="thin">
        <color rgb="FF969696"/>
      </right>
      <top/>
      <bottom style="thin">
        <color rgb="FF969696"/>
      </bottom>
      <diagonal/>
    </border>
    <border>
      <left style="thin">
        <color rgb="FF969696"/>
      </left>
      <right/>
      <top/>
      <bottom style="thin">
        <color rgb="FF969696"/>
      </bottom>
      <diagonal/>
    </border>
    <border>
      <left style="thin">
        <color indexed="64"/>
      </left>
      <right style="thin">
        <color rgb="FF969696"/>
      </right>
      <top style="thin">
        <color indexed="64"/>
      </top>
      <bottom style="thin">
        <color rgb="FF969696"/>
      </bottom>
      <diagonal/>
    </border>
    <border>
      <left style="thin">
        <color rgb="FF969696"/>
      </left>
      <right style="thin">
        <color rgb="FF969696"/>
      </right>
      <top style="thin">
        <color indexed="64"/>
      </top>
      <bottom style="thin">
        <color rgb="FF969696"/>
      </bottom>
      <diagonal/>
    </border>
    <border>
      <left style="thin">
        <color rgb="FF969696"/>
      </left>
      <right/>
      <top style="thin">
        <color indexed="64"/>
      </top>
      <bottom style="thin">
        <color rgb="FF969696"/>
      </bottom>
      <diagonal/>
    </border>
    <border>
      <left style="thin">
        <color rgb="FF969696"/>
      </left>
      <right style="thin">
        <color indexed="64"/>
      </right>
      <top style="thin">
        <color indexed="64"/>
      </top>
      <bottom style="thin">
        <color rgb="FF969696"/>
      </bottom>
      <diagonal/>
    </border>
    <border>
      <left style="thin">
        <color indexed="64"/>
      </left>
      <right style="thin">
        <color rgb="FF969696"/>
      </right>
      <top style="thin">
        <color rgb="FF969696"/>
      </top>
      <bottom style="thin">
        <color rgb="FF969696"/>
      </bottom>
      <diagonal/>
    </border>
    <border>
      <left style="thin">
        <color rgb="FF969696"/>
      </left>
      <right style="thin">
        <color indexed="64"/>
      </right>
      <top style="thin">
        <color rgb="FF969696"/>
      </top>
      <bottom style="thin">
        <color rgb="FF969696"/>
      </bottom>
      <diagonal/>
    </border>
    <border>
      <left style="thin">
        <color indexed="64"/>
      </left>
      <right style="thin">
        <color rgb="FF969696"/>
      </right>
      <top style="thin">
        <color rgb="FF969696"/>
      </top>
      <bottom style="thin">
        <color indexed="64"/>
      </bottom>
      <diagonal/>
    </border>
    <border>
      <left style="thin">
        <color rgb="FF969696"/>
      </left>
      <right style="thin">
        <color rgb="FF969696"/>
      </right>
      <top style="thin">
        <color rgb="FF969696"/>
      </top>
      <bottom style="thin">
        <color indexed="64"/>
      </bottom>
      <diagonal/>
    </border>
    <border>
      <left style="thin">
        <color rgb="FF969696"/>
      </left>
      <right/>
      <top style="thin">
        <color rgb="FF969696"/>
      </top>
      <bottom style="thin">
        <color indexed="64"/>
      </bottom>
      <diagonal/>
    </border>
    <border>
      <left style="thin">
        <color rgb="FF969696"/>
      </left>
      <right style="thin">
        <color indexed="64"/>
      </right>
      <top style="thin">
        <color rgb="FF969696"/>
      </top>
      <bottom style="thin">
        <color indexed="64"/>
      </bottom>
      <diagonal/>
    </border>
    <border>
      <left/>
      <right style="thin">
        <color rgb="FF969696"/>
      </right>
      <top style="thin">
        <color rgb="FF969696"/>
      </top>
      <bottom style="thin">
        <color rgb="FF313739"/>
      </bottom>
      <diagonal/>
    </border>
    <border>
      <left style="thin">
        <color indexed="64"/>
      </left>
      <right style="thin">
        <color rgb="FF808080"/>
      </right>
      <top style="thin">
        <color indexed="64"/>
      </top>
      <bottom style="thin">
        <color rgb="FF969696"/>
      </bottom>
      <diagonal/>
    </border>
    <border>
      <left style="medium">
        <color rgb="FF969696"/>
      </left>
      <right style="thin">
        <color rgb="FF969696"/>
      </right>
      <top style="thin">
        <color indexed="64"/>
      </top>
      <bottom style="thin">
        <color rgb="FF969696"/>
      </bottom>
      <diagonal/>
    </border>
    <border>
      <left style="thin">
        <color indexed="64"/>
      </left>
      <right style="thin">
        <color rgb="FF808080"/>
      </right>
      <top style="thin">
        <color rgb="FF969696"/>
      </top>
      <bottom style="thin">
        <color rgb="FF969696"/>
      </bottom>
      <diagonal/>
    </border>
    <border>
      <left style="thin">
        <color indexed="64"/>
      </left>
      <right style="thin">
        <color rgb="FF808080"/>
      </right>
      <top style="thin">
        <color rgb="FF969696"/>
      </top>
      <bottom style="thin">
        <color indexed="64"/>
      </bottom>
      <diagonal/>
    </border>
    <border>
      <left style="medium">
        <color rgb="FF969696"/>
      </left>
      <right style="thin">
        <color rgb="FF969696"/>
      </right>
      <top style="thin">
        <color rgb="FF969696"/>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rgb="FFFFFFFF"/>
      </bottom>
      <diagonal/>
    </border>
    <border>
      <left style="thin">
        <color indexed="64"/>
      </left>
      <right/>
      <top/>
      <bottom style="thin">
        <color indexed="64"/>
      </bottom>
      <diagonal/>
    </border>
    <border>
      <left style="thin">
        <color rgb="FF313739"/>
      </left>
      <right style="medium">
        <color rgb="FFFFFFFF"/>
      </right>
      <top style="thin">
        <color rgb="FF313739"/>
      </top>
      <bottom style="thin">
        <color indexed="64"/>
      </bottom>
      <diagonal/>
    </border>
    <border>
      <left style="medium">
        <color rgb="FFFFFFFF"/>
      </left>
      <right style="thin">
        <color rgb="FFFFFFFF"/>
      </right>
      <top/>
      <bottom style="thin">
        <color indexed="64"/>
      </bottom>
      <diagonal/>
    </border>
    <border>
      <left style="thin">
        <color rgb="FFFFFFFF"/>
      </left>
      <right style="thin">
        <color rgb="FFFFFFFF"/>
      </right>
      <top/>
      <bottom style="thin">
        <color indexed="64"/>
      </bottom>
      <diagonal/>
    </border>
    <border>
      <left style="thin">
        <color rgb="FFFFFFFF"/>
      </left>
      <right/>
      <top/>
      <bottom style="thin">
        <color indexed="64"/>
      </bottom>
      <diagonal/>
    </border>
    <border>
      <left style="thin">
        <color rgb="FFFFFFFF"/>
      </left>
      <right style="thin">
        <color indexed="64"/>
      </right>
      <top/>
      <bottom style="thin">
        <color indexed="64"/>
      </bottom>
      <diagonal/>
    </border>
    <border>
      <left style="thin">
        <color rgb="FFFFFFFF"/>
      </left>
      <right/>
      <top style="thin">
        <color indexed="64"/>
      </top>
      <bottom/>
      <diagonal/>
    </border>
    <border>
      <left style="thin">
        <color rgb="FFFFFFFF"/>
      </left>
      <right style="thin">
        <color indexed="64"/>
      </right>
      <top style="thin">
        <color indexed="64"/>
      </top>
      <bottom/>
      <diagonal/>
    </border>
    <border>
      <left style="thin">
        <color rgb="FFFFFFFF"/>
      </left>
      <right style="thin">
        <color indexed="64"/>
      </right>
      <top/>
      <bottom style="thin">
        <color rgb="FF969696"/>
      </bottom>
      <diagonal/>
    </border>
    <border>
      <left style="thin">
        <color rgb="FFFFFFFF"/>
      </left>
      <right style="thin">
        <color indexed="64"/>
      </right>
      <top/>
      <bottom/>
      <diagonal/>
    </border>
    <border>
      <left style="thin">
        <color rgb="FFFFFFFF"/>
      </left>
      <right/>
      <top style="thin">
        <color rgb="FFFFFFFF"/>
      </top>
      <bottom style="thin">
        <color indexed="64"/>
      </bottom>
      <diagonal/>
    </border>
    <border>
      <left style="thin">
        <color rgb="FFFFFFFF"/>
      </left>
      <right style="thin">
        <color rgb="FFFFFFFF"/>
      </right>
      <top style="thin">
        <color rgb="FFFFFFFF"/>
      </top>
      <bottom style="thin">
        <color indexed="64"/>
      </bottom>
      <diagonal/>
    </border>
    <border>
      <left/>
      <right style="thin">
        <color rgb="FF808080"/>
      </right>
      <top style="thin">
        <color indexed="64"/>
      </top>
      <bottom/>
      <diagonal/>
    </border>
    <border>
      <left style="thin">
        <color rgb="FF808080"/>
      </left>
      <right style="thin">
        <color rgb="FF808080"/>
      </right>
      <top style="thin">
        <color indexed="64"/>
      </top>
      <bottom style="thin">
        <color rgb="FF969696"/>
      </bottom>
      <diagonal/>
    </border>
    <border>
      <left style="thin">
        <color rgb="FF808080"/>
      </left>
      <right style="thin">
        <color indexed="64"/>
      </right>
      <top style="thin">
        <color indexed="64"/>
      </top>
      <bottom style="thin">
        <color rgb="FF969696"/>
      </bottom>
      <diagonal/>
    </border>
    <border>
      <left style="thin">
        <color rgb="FF808080"/>
      </left>
      <right style="thin">
        <color indexed="64"/>
      </right>
      <top/>
      <bottom/>
      <diagonal/>
    </border>
    <border>
      <left/>
      <right style="thin">
        <color rgb="FF808080"/>
      </right>
      <top/>
      <bottom style="thin">
        <color indexed="64"/>
      </bottom>
      <diagonal/>
    </border>
    <border>
      <left style="thin">
        <color indexed="64"/>
      </left>
      <right style="thin">
        <color rgb="FFC0C0C0"/>
      </right>
      <top style="thin">
        <color indexed="64"/>
      </top>
      <bottom/>
      <diagonal/>
    </border>
    <border>
      <left style="thin">
        <color rgb="FFC0C0C0"/>
      </left>
      <right style="thin">
        <color rgb="FFC0C0C0"/>
      </right>
      <top style="thin">
        <color indexed="64"/>
      </top>
      <bottom/>
      <diagonal/>
    </border>
    <border>
      <left style="thin">
        <color rgb="FF808080"/>
      </left>
      <right style="thin">
        <color rgb="FFC0C0C0"/>
      </right>
      <top style="thin">
        <color indexed="64"/>
      </top>
      <bottom/>
      <diagonal/>
    </border>
    <border>
      <left style="thin">
        <color rgb="FF969696"/>
      </left>
      <right style="thin">
        <color rgb="FFC0C0C0"/>
      </right>
      <top style="thin">
        <color rgb="FF969696"/>
      </top>
      <bottom style="thin">
        <color indexed="64"/>
      </bottom>
      <diagonal/>
    </border>
    <border>
      <left/>
      <right style="thin">
        <color rgb="FF808080"/>
      </right>
      <top style="thin">
        <color rgb="FF969696"/>
      </top>
      <bottom style="thin">
        <color indexed="64"/>
      </bottom>
      <diagonal/>
    </border>
    <border>
      <left style="thin">
        <color rgb="FF808080"/>
      </left>
      <right style="thin">
        <color rgb="FFC0C0C0"/>
      </right>
      <top style="thin">
        <color rgb="FF969696"/>
      </top>
      <bottom style="thin">
        <color indexed="64"/>
      </bottom>
      <diagonal/>
    </border>
    <border>
      <left style="thin">
        <color indexed="64"/>
      </left>
      <right style="thin">
        <color rgb="FF808080"/>
      </right>
      <top style="thin">
        <color indexed="64"/>
      </top>
      <bottom/>
      <diagonal/>
    </border>
    <border>
      <left style="thin">
        <color indexed="64"/>
      </left>
      <right style="thin">
        <color rgb="FF808080"/>
      </right>
      <top/>
      <bottom/>
      <diagonal/>
    </border>
    <border>
      <left style="thin">
        <color indexed="64"/>
      </left>
      <right style="thin">
        <color rgb="FF808080"/>
      </right>
      <top/>
      <bottom style="thin">
        <color indexed="64"/>
      </bottom>
      <diagonal/>
    </border>
    <border>
      <left style="thin">
        <color rgb="FF808080"/>
      </left>
      <right style="thin">
        <color rgb="FF969696"/>
      </right>
      <top/>
      <bottom style="thin">
        <color rgb="FF969696"/>
      </bottom>
      <diagonal/>
    </border>
    <border>
      <left style="thin">
        <color rgb="FF808080"/>
      </left>
      <right style="thin">
        <color rgb="FFC0C0C0"/>
      </right>
      <top/>
      <bottom style="thin">
        <color rgb="FF969696"/>
      </bottom>
      <diagonal/>
    </border>
    <border>
      <left style="thin">
        <color rgb="FF313739"/>
      </left>
      <right style="thin">
        <color rgb="FF969696"/>
      </right>
      <top/>
      <bottom style="thin">
        <color rgb="FF969696"/>
      </bottom>
      <diagonal/>
    </border>
    <border>
      <left/>
      <right/>
      <top style="thin">
        <color indexed="64"/>
      </top>
      <bottom style="thin">
        <color rgb="FF313739"/>
      </bottom>
      <diagonal/>
    </border>
    <border>
      <left/>
      <right style="thin">
        <color indexed="64"/>
      </right>
      <top style="thin">
        <color indexed="64"/>
      </top>
      <bottom style="thin">
        <color rgb="FF313739"/>
      </bottom>
      <diagonal/>
    </border>
    <border>
      <left style="thin">
        <color indexed="64"/>
      </left>
      <right/>
      <top style="thin">
        <color rgb="FF313739"/>
      </top>
      <bottom/>
      <diagonal/>
    </border>
    <border>
      <left/>
      <right style="thin">
        <color indexed="64"/>
      </right>
      <top style="thin">
        <color rgb="FF313739"/>
      </top>
      <bottom style="thin">
        <color rgb="FF313739"/>
      </bottom>
      <diagonal/>
    </border>
    <border>
      <left style="thin">
        <color rgb="FF313739"/>
      </left>
      <right style="thin">
        <color indexed="64"/>
      </right>
      <top/>
      <bottom/>
      <diagonal/>
    </border>
    <border>
      <left style="thin">
        <color rgb="FF313739"/>
      </left>
      <right style="thin">
        <color rgb="FF313739"/>
      </right>
      <top style="thin">
        <color rgb="FF313739"/>
      </top>
      <bottom style="thin">
        <color indexed="64"/>
      </bottom>
      <diagonal/>
    </border>
    <border>
      <left style="thin">
        <color rgb="FF969696"/>
      </left>
      <right style="thin">
        <color rgb="FF313739"/>
      </right>
      <top style="thin">
        <color rgb="FF969696"/>
      </top>
      <bottom style="thin">
        <color indexed="64"/>
      </bottom>
      <diagonal/>
    </border>
    <border>
      <left style="thin">
        <color rgb="FF313739"/>
      </left>
      <right style="thin">
        <color indexed="64"/>
      </right>
      <top style="thin">
        <color rgb="FF313739"/>
      </top>
      <bottom/>
      <diagonal/>
    </border>
    <border>
      <left style="thin">
        <color rgb="FF313739"/>
      </left>
      <right style="thin">
        <color indexed="64"/>
      </right>
      <top style="thin">
        <color rgb="FF313739"/>
      </top>
      <bottom style="thin">
        <color indexed="64"/>
      </bottom>
      <diagonal/>
    </border>
    <border>
      <left style="thin">
        <color rgb="FF313739"/>
      </left>
      <right/>
      <top style="thin">
        <color rgb="FF313739"/>
      </top>
      <bottom style="thin">
        <color indexed="64"/>
      </bottom>
      <diagonal/>
    </border>
    <border>
      <left/>
      <right style="medium">
        <color indexed="64"/>
      </right>
      <top/>
      <bottom style="medium">
        <color indexed="64"/>
      </bottom>
      <diagonal/>
    </border>
    <border>
      <left style="thin">
        <color rgb="FF808080"/>
      </left>
      <right style="thin">
        <color rgb="FF808080"/>
      </right>
      <top/>
      <bottom style="thin">
        <color rgb="FF969696"/>
      </bottom>
      <diagonal/>
    </border>
    <border>
      <left style="thin">
        <color rgb="FF808080"/>
      </left>
      <right style="thin">
        <color indexed="64"/>
      </right>
      <top/>
      <bottom style="thin">
        <color rgb="FF969696"/>
      </bottom>
      <diagonal/>
    </border>
    <border>
      <left style="thin">
        <color indexed="64"/>
      </left>
      <right style="thin">
        <color indexed="64"/>
      </right>
      <top style="thin">
        <color indexed="64"/>
      </top>
      <bottom style="thin">
        <color rgb="FF313739"/>
      </bottom>
      <diagonal/>
    </border>
    <border>
      <left style="thin">
        <color indexed="64"/>
      </left>
      <right style="thin">
        <color rgb="FF313739"/>
      </right>
      <top/>
      <bottom style="thin">
        <color rgb="FF313739"/>
      </bottom>
      <diagonal/>
    </border>
    <border>
      <left style="thin">
        <color rgb="FF313739"/>
      </left>
      <right style="thin">
        <color indexed="64"/>
      </right>
      <top/>
      <bottom style="thin">
        <color rgb="FF313739"/>
      </bottom>
      <diagonal/>
    </border>
    <border>
      <left/>
      <right style="thin">
        <color rgb="FF313739"/>
      </right>
      <top/>
      <bottom style="thin">
        <color rgb="FF313739"/>
      </bottom>
      <diagonal/>
    </border>
    <border>
      <left style="thin">
        <color rgb="FF313739"/>
      </left>
      <right style="thin">
        <color rgb="FF313739"/>
      </right>
      <top/>
      <bottom style="thin">
        <color rgb="FF313739"/>
      </bottom>
      <diagonal/>
    </border>
    <border>
      <left style="medium">
        <color indexed="64"/>
      </left>
      <right/>
      <top style="thin">
        <color rgb="FF313739"/>
      </top>
      <bottom style="medium">
        <color auto="1"/>
      </bottom>
      <diagonal/>
    </border>
    <border>
      <left style="medium">
        <color indexed="64"/>
      </left>
      <right/>
      <top/>
      <bottom style="medium">
        <color auto="1"/>
      </bottom>
      <diagonal/>
    </border>
    <border>
      <left style="medium">
        <color indexed="64"/>
      </left>
      <right/>
      <top/>
      <bottom/>
      <diagonal/>
    </border>
    <border>
      <left style="medium">
        <color indexed="64"/>
      </left>
      <right/>
      <top style="medium">
        <color indexed="64"/>
      </top>
      <bottom style="medium">
        <color auto="1"/>
      </bottom>
      <diagonal/>
    </border>
  </borders>
  <cellStyleXfs count="2">
    <xf numFmtId="0" fontId="0" fillId="0" borderId="0"/>
    <xf numFmtId="0" fontId="40" fillId="0" borderId="0"/>
  </cellStyleXfs>
  <cellXfs count="498">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xf numFmtId="0" fontId="9" fillId="0" borderId="0" xfId="0" applyFont="1"/>
    <xf numFmtId="0" fontId="8" fillId="0" borderId="0" xfId="0" applyFont="1"/>
    <xf numFmtId="164" fontId="10" fillId="0" borderId="0" xfId="0" applyNumberFormat="1" applyFont="1"/>
    <xf numFmtId="164" fontId="11" fillId="0" borderId="0" xfId="0" applyNumberFormat="1" applyFont="1"/>
    <xf numFmtId="164" fontId="0" fillId="0" borderId="0" xfId="0" applyNumberFormat="1"/>
    <xf numFmtId="164" fontId="5" fillId="0" borderId="0" xfId="0" applyNumberFormat="1" applyFont="1"/>
    <xf numFmtId="164" fontId="12" fillId="0" borderId="0" xfId="0" applyNumberFormat="1" applyFont="1"/>
    <xf numFmtId="164" fontId="6" fillId="0" borderId="0" xfId="0" applyNumberFormat="1" applyFont="1"/>
    <xf numFmtId="0" fontId="13" fillId="0" borderId="0" xfId="0" applyFont="1"/>
    <xf numFmtId="0" fontId="14" fillId="0" borderId="0" xfId="0" applyFont="1" applyAlignment="1">
      <alignment horizontal="left"/>
    </xf>
    <xf numFmtId="164" fontId="15" fillId="4" borderId="3" xfId="0" applyNumberFormat="1" applyFont="1" applyFill="1" applyBorder="1" applyAlignment="1">
      <alignment horizontal="center" vertical="center"/>
    </xf>
    <xf numFmtId="164" fontId="18" fillId="2" borderId="3" xfId="0" applyNumberFormat="1" applyFont="1" applyFill="1" applyBorder="1" applyAlignment="1">
      <alignment horizontal="center" vertical="center"/>
    </xf>
    <xf numFmtId="164" fontId="18" fillId="4" borderId="3" xfId="0" applyNumberFormat="1" applyFont="1" applyFill="1" applyBorder="1" applyAlignment="1">
      <alignment horizontal="center" vertical="center"/>
    </xf>
    <xf numFmtId="164" fontId="16" fillId="5" borderId="0" xfId="0" applyNumberFormat="1" applyFont="1" applyFill="1" applyAlignment="1">
      <alignment vertical="center"/>
    </xf>
    <xf numFmtId="164" fontId="19" fillId="0" borderId="0" xfId="0" applyNumberFormat="1" applyFont="1" applyAlignment="1">
      <alignment horizontal="right" vertical="center"/>
    </xf>
    <xf numFmtId="164" fontId="19" fillId="0" borderId="0" xfId="0" applyNumberFormat="1" applyFont="1"/>
    <xf numFmtId="164" fontId="19" fillId="0" borderId="0" xfId="0" applyNumberFormat="1" applyFont="1" applyAlignment="1">
      <alignment horizontal="right" vertical="top"/>
    </xf>
    <xf numFmtId="164" fontId="19" fillId="0" borderId="5" xfId="0" applyNumberFormat="1" applyFont="1" applyBorder="1" applyAlignment="1">
      <alignment horizontal="left" vertical="center" wrapText="1"/>
    </xf>
    <xf numFmtId="165" fontId="19" fillId="4" borderId="5" xfId="0" applyNumberFormat="1" applyFont="1" applyFill="1" applyBorder="1" applyAlignment="1">
      <alignment horizontal="right" vertical="center"/>
    </xf>
    <xf numFmtId="165" fontId="19" fillId="2" borderId="5" xfId="0" applyNumberFormat="1" applyFont="1" applyFill="1" applyBorder="1" applyAlignment="1">
      <alignment horizontal="right" vertical="center"/>
    </xf>
    <xf numFmtId="165" fontId="19" fillId="3" borderId="5" xfId="0" applyNumberFormat="1" applyFont="1" applyFill="1" applyBorder="1" applyAlignment="1">
      <alignment horizontal="right" vertical="center"/>
    </xf>
    <xf numFmtId="164" fontId="19" fillId="3" borderId="5" xfId="0" applyNumberFormat="1" applyFont="1" applyFill="1" applyBorder="1" applyAlignment="1">
      <alignment horizontal="right" vertical="center"/>
    </xf>
    <xf numFmtId="0" fontId="19" fillId="0" borderId="0" xfId="0" applyFont="1" applyAlignment="1">
      <alignment horizontal="right"/>
    </xf>
    <xf numFmtId="0" fontId="0" fillId="0" borderId="0" xfId="0" applyAlignment="1">
      <alignment horizontal="right"/>
    </xf>
    <xf numFmtId="0" fontId="19" fillId="0" borderId="0" xfId="0" applyFont="1"/>
    <xf numFmtId="0" fontId="14" fillId="0" borderId="0" xfId="0" applyFont="1"/>
    <xf numFmtId="0" fontId="19" fillId="0" borderId="0" xfId="0" applyFont="1" applyAlignment="1">
      <alignment horizontal="left"/>
    </xf>
    <xf numFmtId="0" fontId="21" fillId="0" borderId="0" xfId="0" applyFont="1"/>
    <xf numFmtId="164" fontId="7" fillId="0" borderId="0" xfId="0" applyNumberFormat="1" applyFont="1" applyAlignment="1">
      <alignment vertical="top"/>
    </xf>
    <xf numFmtId="164" fontId="16" fillId="5" borderId="6" xfId="0" applyNumberFormat="1" applyFont="1" applyFill="1" applyBorder="1" applyAlignment="1">
      <alignment vertical="center"/>
    </xf>
    <xf numFmtId="164" fontId="18" fillId="2" borderId="0" xfId="0" applyNumberFormat="1" applyFont="1" applyFill="1"/>
    <xf numFmtId="164" fontId="18" fillId="4" borderId="0" xfId="0" applyNumberFormat="1" applyFont="1" applyFill="1" applyAlignment="1">
      <alignment horizontal="center"/>
    </xf>
    <xf numFmtId="164" fontId="18" fillId="2" borderId="0" xfId="0" applyNumberFormat="1" applyFont="1" applyFill="1" applyAlignment="1">
      <alignment horizontal="center"/>
    </xf>
    <xf numFmtId="164" fontId="19" fillId="4" borderId="3" xfId="0" applyNumberFormat="1" applyFont="1" applyFill="1" applyBorder="1" applyAlignment="1">
      <alignment horizontal="center" vertical="top"/>
    </xf>
    <xf numFmtId="164" fontId="19" fillId="2" borderId="3" xfId="0" applyNumberFormat="1" applyFont="1" applyFill="1" applyBorder="1" applyAlignment="1">
      <alignment horizontal="center" vertical="top"/>
    </xf>
    <xf numFmtId="164" fontId="19" fillId="2" borderId="7" xfId="0" applyNumberFormat="1" applyFont="1" applyFill="1" applyBorder="1" applyAlignment="1">
      <alignment vertical="center"/>
    </xf>
    <xf numFmtId="165" fontId="19" fillId="4" borderId="3" xfId="0" applyNumberFormat="1" applyFont="1" applyFill="1" applyBorder="1"/>
    <xf numFmtId="165" fontId="19" fillId="2" borderId="3" xfId="0" applyNumberFormat="1" applyFont="1" applyFill="1" applyBorder="1"/>
    <xf numFmtId="165" fontId="19" fillId="4" borderId="7" xfId="0" applyNumberFormat="1" applyFont="1" applyFill="1" applyBorder="1"/>
    <xf numFmtId="164" fontId="19" fillId="2" borderId="0" xfId="0" applyNumberFormat="1" applyFont="1" applyFill="1"/>
    <xf numFmtId="164" fontId="13" fillId="0" borderId="0" xfId="0" applyNumberFormat="1" applyFont="1" applyAlignment="1">
      <alignment horizontal="left"/>
    </xf>
    <xf numFmtId="164" fontId="16" fillId="5" borderId="0" xfId="0" applyNumberFormat="1" applyFont="1" applyFill="1" applyAlignment="1">
      <alignment horizontal="left"/>
    </xf>
    <xf numFmtId="164" fontId="18" fillId="6" borderId="2" xfId="0" applyNumberFormat="1" applyFont="1" applyFill="1" applyBorder="1" applyAlignment="1">
      <alignment horizontal="center"/>
    </xf>
    <xf numFmtId="164" fontId="19" fillId="5" borderId="0" xfId="0" applyNumberFormat="1" applyFont="1" applyFill="1"/>
    <xf numFmtId="164" fontId="19" fillId="6" borderId="2" xfId="0" applyNumberFormat="1" applyFont="1" applyFill="1" applyBorder="1" applyAlignment="1">
      <alignment horizontal="center" vertical="top"/>
    </xf>
    <xf numFmtId="164" fontId="19" fillId="0" borderId="3" xfId="0" applyNumberFormat="1" applyFont="1" applyBorder="1"/>
    <xf numFmtId="165" fontId="19" fillId="0" borderId="3" xfId="0" applyNumberFormat="1" applyFont="1" applyBorder="1"/>
    <xf numFmtId="164" fontId="19" fillId="0" borderId="7" xfId="0" applyNumberFormat="1" applyFont="1" applyBorder="1"/>
    <xf numFmtId="164" fontId="18" fillId="0" borderId="7" xfId="0" applyNumberFormat="1" applyFont="1" applyBorder="1"/>
    <xf numFmtId="165" fontId="19" fillId="0" borderId="7" xfId="0" applyNumberFormat="1" applyFont="1" applyBorder="1"/>
    <xf numFmtId="164" fontId="0" fillId="0" borderId="0" xfId="0" applyNumberFormat="1" applyAlignment="1">
      <alignment horizontal="left"/>
    </xf>
    <xf numFmtId="164" fontId="18" fillId="6" borderId="1" xfId="0" applyNumberFormat="1" applyFont="1" applyFill="1" applyBorder="1" applyAlignment="1">
      <alignment horizontal="center"/>
    </xf>
    <xf numFmtId="164" fontId="19" fillId="0" borderId="4" xfId="0" applyNumberFormat="1" applyFont="1" applyBorder="1"/>
    <xf numFmtId="165" fontId="19" fillId="4" borderId="8" xfId="0" applyNumberFormat="1" applyFont="1" applyFill="1" applyBorder="1"/>
    <xf numFmtId="165" fontId="19" fillId="0" borderId="8" xfId="0" applyNumberFormat="1" applyFont="1" applyBorder="1"/>
    <xf numFmtId="164" fontId="13" fillId="0" borderId="0" xfId="0" applyNumberFormat="1" applyFont="1"/>
    <xf numFmtId="164" fontId="7" fillId="0" borderId="0" xfId="0" applyNumberFormat="1" applyFont="1"/>
    <xf numFmtId="164" fontId="19" fillId="3" borderId="10" xfId="0" applyNumberFormat="1" applyFont="1" applyFill="1" applyBorder="1" applyAlignment="1">
      <alignment horizontal="left" vertical="center"/>
    </xf>
    <xf numFmtId="164" fontId="19" fillId="3" borderId="11" xfId="0" applyNumberFormat="1" applyFont="1" applyFill="1" applyBorder="1" applyAlignment="1">
      <alignment horizontal="center" vertical="center"/>
    </xf>
    <xf numFmtId="164" fontId="23" fillId="3" borderId="11" xfId="0" applyNumberFormat="1" applyFont="1" applyFill="1" applyBorder="1" applyAlignment="1">
      <alignment horizontal="center" vertical="center"/>
    </xf>
    <xf numFmtId="164" fontId="19" fillId="3" borderId="11" xfId="0" applyNumberFormat="1" applyFont="1" applyFill="1" applyBorder="1" applyAlignment="1">
      <alignment horizontal="center"/>
    </xf>
    <xf numFmtId="164" fontId="19" fillId="3" borderId="12" xfId="0" applyNumberFormat="1" applyFont="1" applyFill="1" applyBorder="1" applyAlignment="1">
      <alignment horizontal="center"/>
    </xf>
    <xf numFmtId="164" fontId="19" fillId="3" borderId="11" xfId="0" applyNumberFormat="1" applyFont="1" applyFill="1" applyBorder="1" applyAlignment="1">
      <alignment vertical="center"/>
    </xf>
    <xf numFmtId="164" fontId="19" fillId="3" borderId="12" xfId="0" applyNumberFormat="1" applyFont="1" applyFill="1" applyBorder="1" applyAlignment="1">
      <alignment vertical="center"/>
    </xf>
    <xf numFmtId="164" fontId="19" fillId="3" borderId="11" xfId="0" applyNumberFormat="1" applyFont="1" applyFill="1" applyBorder="1"/>
    <xf numFmtId="164" fontId="19" fillId="3" borderId="12" xfId="0" applyNumberFormat="1" applyFont="1" applyFill="1" applyBorder="1"/>
    <xf numFmtId="164" fontId="18" fillId="6" borderId="2" xfId="0" applyNumberFormat="1" applyFont="1" applyFill="1" applyBorder="1" applyAlignment="1">
      <alignment vertical="center"/>
    </xf>
    <xf numFmtId="164" fontId="19" fillId="6" borderId="10" xfId="0" applyNumberFormat="1" applyFont="1" applyFill="1" applyBorder="1" applyAlignment="1">
      <alignment vertical="center"/>
    </xf>
    <xf numFmtId="164" fontId="19" fillId="6" borderId="11" xfId="0" applyNumberFormat="1" applyFont="1" applyFill="1" applyBorder="1" applyAlignment="1">
      <alignment vertical="center"/>
    </xf>
    <xf numFmtId="164" fontId="18" fillId="6" borderId="13" xfId="0" applyNumberFormat="1" applyFont="1" applyFill="1" applyBorder="1" applyAlignment="1">
      <alignment vertical="center"/>
    </xf>
    <xf numFmtId="164" fontId="19" fillId="6" borderId="11" xfId="0" applyNumberFormat="1" applyFont="1" applyFill="1" applyBorder="1"/>
    <xf numFmtId="164" fontId="19" fillId="2" borderId="7" xfId="0" applyNumberFormat="1" applyFont="1" applyFill="1" applyBorder="1"/>
    <xf numFmtId="164" fontId="19" fillId="2" borderId="14" xfId="0" applyNumberFormat="1" applyFont="1" applyFill="1" applyBorder="1" applyAlignment="1">
      <alignment horizontal="center"/>
    </xf>
    <xf numFmtId="164" fontId="18" fillId="4" borderId="7" xfId="0" applyNumberFormat="1" applyFont="1" applyFill="1" applyBorder="1"/>
    <xf numFmtId="164" fontId="19" fillId="4" borderId="7" xfId="0" applyNumberFormat="1" applyFont="1" applyFill="1" applyBorder="1"/>
    <xf numFmtId="165" fontId="19" fillId="4" borderId="14" xfId="0" applyNumberFormat="1" applyFont="1" applyFill="1" applyBorder="1"/>
    <xf numFmtId="165" fontId="19" fillId="4" borderId="15" xfId="0" applyNumberFormat="1" applyFont="1" applyFill="1" applyBorder="1"/>
    <xf numFmtId="165" fontId="19" fillId="2" borderId="14" xfId="0" applyNumberFormat="1" applyFont="1" applyFill="1" applyBorder="1"/>
    <xf numFmtId="165" fontId="19" fillId="2" borderId="15" xfId="0" applyNumberFormat="1" applyFont="1" applyFill="1" applyBorder="1"/>
    <xf numFmtId="49" fontId="5" fillId="0" borderId="0" xfId="0" applyNumberFormat="1" applyFont="1"/>
    <xf numFmtId="164" fontId="24" fillId="0" borderId="0" xfId="0" applyNumberFormat="1" applyFont="1"/>
    <xf numFmtId="164" fontId="23" fillId="0" borderId="0" xfId="0" applyNumberFormat="1" applyFont="1"/>
    <xf numFmtId="164" fontId="18" fillId="0" borderId="0" xfId="0" applyNumberFormat="1" applyFont="1"/>
    <xf numFmtId="164" fontId="22" fillId="5" borderId="16" xfId="0" applyNumberFormat="1" applyFont="1" applyFill="1" applyBorder="1" applyAlignment="1">
      <alignment vertical="center"/>
    </xf>
    <xf numFmtId="164" fontId="22" fillId="5" borderId="5" xfId="0" applyNumberFormat="1" applyFont="1" applyFill="1" applyBorder="1" applyAlignment="1">
      <alignment vertical="center"/>
    </xf>
    <xf numFmtId="164" fontId="25" fillId="5" borderId="5" xfId="0" applyNumberFormat="1" applyFont="1" applyFill="1" applyBorder="1" applyAlignment="1">
      <alignment vertical="center"/>
    </xf>
    <xf numFmtId="164" fontId="25" fillId="5" borderId="17" xfId="0" applyNumberFormat="1" applyFont="1" applyFill="1" applyBorder="1" applyAlignment="1">
      <alignment vertical="center"/>
    </xf>
    <xf numFmtId="164" fontId="18" fillId="3" borderId="19" xfId="0" applyNumberFormat="1" applyFont="1" applyFill="1" applyBorder="1"/>
    <xf numFmtId="164" fontId="18" fillId="3" borderId="0" xfId="0" applyNumberFormat="1" applyFont="1" applyFill="1"/>
    <xf numFmtId="164" fontId="18" fillId="6" borderId="20" xfId="0" applyNumberFormat="1" applyFont="1" applyFill="1" applyBorder="1"/>
    <xf numFmtId="164" fontId="18" fillId="3" borderId="21" xfId="0" applyNumberFormat="1" applyFont="1" applyFill="1" applyBorder="1"/>
    <xf numFmtId="164" fontId="18" fillId="6" borderId="10" xfId="0" applyNumberFormat="1" applyFont="1" applyFill="1" applyBorder="1"/>
    <xf numFmtId="164" fontId="19" fillId="6" borderId="22" xfId="0" applyNumberFormat="1" applyFont="1" applyFill="1" applyBorder="1"/>
    <xf numFmtId="164" fontId="10" fillId="0" borderId="0" xfId="0" applyNumberFormat="1" applyFont="1" applyAlignment="1">
      <alignment vertical="top" wrapText="1"/>
    </xf>
    <xf numFmtId="164" fontId="5" fillId="0" borderId="0" xfId="0" applyNumberFormat="1" applyFont="1" applyAlignment="1">
      <alignment vertical="top" wrapText="1"/>
    </xf>
    <xf numFmtId="164" fontId="19" fillId="0" borderId="0" xfId="0" applyNumberFormat="1" applyFont="1" applyAlignment="1">
      <alignment vertical="top" wrapText="1"/>
    </xf>
    <xf numFmtId="164" fontId="19" fillId="3" borderId="19" xfId="0" applyNumberFormat="1" applyFont="1" applyFill="1" applyBorder="1" applyAlignment="1">
      <alignment vertical="top" wrapText="1"/>
    </xf>
    <xf numFmtId="164" fontId="18" fillId="3" borderId="23" xfId="0" applyNumberFormat="1" applyFont="1" applyFill="1" applyBorder="1" applyAlignment="1">
      <alignment vertical="top" wrapText="1"/>
    </xf>
    <xf numFmtId="164" fontId="18" fillId="6" borderId="24" xfId="0" applyNumberFormat="1" applyFont="1" applyFill="1" applyBorder="1" applyAlignment="1">
      <alignment vertical="top" wrapText="1"/>
    </xf>
    <xf numFmtId="164" fontId="18" fillId="6" borderId="1" xfId="0" applyNumberFormat="1" applyFont="1" applyFill="1" applyBorder="1" applyAlignment="1">
      <alignment vertical="top" wrapText="1"/>
    </xf>
    <xf numFmtId="164" fontId="18" fillId="6" borderId="2" xfId="0" applyNumberFormat="1" applyFont="1" applyFill="1" applyBorder="1" applyAlignment="1">
      <alignment vertical="top" wrapText="1"/>
    </xf>
    <xf numFmtId="164" fontId="19" fillId="3" borderId="21" xfId="0" applyNumberFormat="1" applyFont="1" applyFill="1" applyBorder="1" applyAlignment="1">
      <alignment vertical="top" wrapText="1"/>
    </xf>
    <xf numFmtId="164" fontId="18" fillId="6" borderId="25" xfId="0" applyNumberFormat="1" applyFont="1" applyFill="1" applyBorder="1" applyAlignment="1">
      <alignment vertical="top" wrapText="1"/>
    </xf>
    <xf numFmtId="164" fontId="19" fillId="0" borderId="26" xfId="0" applyNumberFormat="1" applyFont="1" applyBorder="1" applyAlignment="1">
      <alignment horizontal="center"/>
    </xf>
    <xf numFmtId="164" fontId="19" fillId="0" borderId="7" xfId="0" applyNumberFormat="1" applyFont="1" applyBorder="1" applyAlignment="1">
      <alignment horizontal="center"/>
    </xf>
    <xf numFmtId="164" fontId="19" fillId="0" borderId="27" xfId="0" applyNumberFormat="1" applyFont="1" applyBorder="1" applyAlignment="1">
      <alignment horizontal="center"/>
    </xf>
    <xf numFmtId="164" fontId="19" fillId="0" borderId="14" xfId="0" applyNumberFormat="1" applyFont="1" applyBorder="1" applyAlignment="1">
      <alignment horizontal="center"/>
    </xf>
    <xf numFmtId="164" fontId="19" fillId="0" borderId="15" xfId="0" applyNumberFormat="1" applyFont="1" applyBorder="1" applyAlignment="1">
      <alignment horizontal="center"/>
    </xf>
    <xf numFmtId="164" fontId="19" fillId="2" borderId="28" xfId="0" applyNumberFormat="1" applyFont="1" applyFill="1" applyBorder="1" applyAlignment="1">
      <alignment horizontal="center"/>
    </xf>
    <xf numFmtId="164" fontId="19" fillId="2" borderId="29" xfId="0" applyNumberFormat="1" applyFont="1" applyFill="1" applyBorder="1" applyAlignment="1">
      <alignment horizontal="center"/>
    </xf>
    <xf numFmtId="164" fontId="19" fillId="2" borderId="30" xfId="0" applyNumberFormat="1" applyFont="1" applyFill="1" applyBorder="1" applyAlignment="1">
      <alignment horizontal="center"/>
    </xf>
    <xf numFmtId="165" fontId="19" fillId="4" borderId="26" xfId="0" applyNumberFormat="1" applyFont="1" applyFill="1" applyBorder="1"/>
    <xf numFmtId="165" fontId="19" fillId="4" borderId="27" xfId="0" applyNumberFormat="1" applyFont="1" applyFill="1" applyBorder="1"/>
    <xf numFmtId="165" fontId="19" fillId="4" borderId="28" xfId="0" applyNumberFormat="1" applyFont="1" applyFill="1" applyBorder="1"/>
    <xf numFmtId="165" fontId="19" fillId="4" borderId="30" xfId="0" applyNumberFormat="1" applyFont="1" applyFill="1" applyBorder="1"/>
    <xf numFmtId="165" fontId="19" fillId="0" borderId="26" xfId="0" applyNumberFormat="1" applyFont="1" applyBorder="1"/>
    <xf numFmtId="165" fontId="19" fillId="0" borderId="27" xfId="0" applyNumberFormat="1" applyFont="1" applyBorder="1"/>
    <xf numFmtId="165" fontId="19" fillId="0" borderId="14" xfId="0" applyNumberFormat="1" applyFont="1" applyBorder="1"/>
    <xf numFmtId="165" fontId="19" fillId="0" borderId="15" xfId="0" applyNumberFormat="1" applyFont="1" applyBorder="1"/>
    <xf numFmtId="165" fontId="19" fillId="0" borderId="28" xfId="0" applyNumberFormat="1" applyFont="1" applyBorder="1"/>
    <xf numFmtId="165" fontId="19" fillId="0" borderId="30" xfId="0" applyNumberFormat="1" applyFont="1" applyBorder="1"/>
    <xf numFmtId="165" fontId="19" fillId="0" borderId="31" xfId="0" applyNumberFormat="1" applyFont="1" applyBorder="1"/>
    <xf numFmtId="165" fontId="19" fillId="0" borderId="32" xfId="0" applyNumberFormat="1" applyFont="1" applyBorder="1"/>
    <xf numFmtId="165" fontId="19" fillId="0" borderId="33" xfId="0" applyNumberFormat="1" applyFont="1" applyBorder="1"/>
    <xf numFmtId="165" fontId="19" fillId="0" borderId="34" xfId="0" applyNumberFormat="1" applyFont="1" applyBorder="1"/>
    <xf numFmtId="165" fontId="19" fillId="0" borderId="35" xfId="0" applyNumberFormat="1" applyFont="1" applyBorder="1"/>
    <xf numFmtId="165" fontId="19" fillId="0" borderId="36" xfId="0" applyNumberFormat="1" applyFont="1" applyBorder="1"/>
    <xf numFmtId="165" fontId="19" fillId="0" borderId="37" xfId="0" applyNumberFormat="1" applyFont="1" applyBorder="1"/>
    <xf numFmtId="164" fontId="19" fillId="6" borderId="10" xfId="0" applyNumberFormat="1" applyFont="1" applyFill="1" applyBorder="1"/>
    <xf numFmtId="164" fontId="19" fillId="6" borderId="38" xfId="0" applyNumberFormat="1" applyFont="1" applyFill="1" applyBorder="1"/>
    <xf numFmtId="165" fontId="19" fillId="4" borderId="40" xfId="0" applyNumberFormat="1" applyFont="1" applyFill="1" applyBorder="1"/>
    <xf numFmtId="165" fontId="19" fillId="4" borderId="41" xfId="0" applyNumberFormat="1" applyFont="1" applyFill="1" applyBorder="1"/>
    <xf numFmtId="165" fontId="19" fillId="4" borderId="42" xfId="0" applyNumberFormat="1" applyFont="1" applyFill="1" applyBorder="1"/>
    <xf numFmtId="165" fontId="19" fillId="4" borderId="43" xfId="0" applyNumberFormat="1" applyFont="1" applyFill="1" applyBorder="1"/>
    <xf numFmtId="165" fontId="19" fillId="0" borderId="40" xfId="0" applyNumberFormat="1" applyFont="1" applyBorder="1"/>
    <xf numFmtId="165" fontId="19" fillId="0" borderId="41" xfId="0" applyNumberFormat="1" applyFont="1" applyBorder="1"/>
    <xf numFmtId="165" fontId="19" fillId="0" borderId="42" xfId="0" applyNumberFormat="1" applyFont="1" applyBorder="1"/>
    <xf numFmtId="165" fontId="19" fillId="0" borderId="43" xfId="0" applyNumberFormat="1" applyFont="1" applyBorder="1"/>
    <xf numFmtId="165" fontId="26" fillId="7" borderId="43" xfId="0" applyNumberFormat="1" applyFont="1" applyFill="1" applyBorder="1"/>
    <xf numFmtId="165" fontId="26" fillId="7" borderId="42" xfId="0" applyNumberFormat="1" applyFont="1" applyFill="1" applyBorder="1"/>
    <xf numFmtId="164" fontId="27" fillId="0" borderId="0" xfId="0" applyNumberFormat="1" applyFont="1"/>
    <xf numFmtId="0" fontId="0" fillId="0" borderId="49" xfId="0" applyBorder="1"/>
    <xf numFmtId="164" fontId="19" fillId="2" borderId="50" xfId="0" applyNumberFormat="1" applyFont="1" applyFill="1" applyBorder="1"/>
    <xf numFmtId="164" fontId="18" fillId="2" borderId="50" xfId="0" applyNumberFormat="1" applyFont="1" applyFill="1" applyBorder="1"/>
    <xf numFmtId="164" fontId="5" fillId="0" borderId="51" xfId="0" applyNumberFormat="1" applyFont="1" applyBorder="1"/>
    <xf numFmtId="49" fontId="5" fillId="0" borderId="51" xfId="0" applyNumberFormat="1" applyFont="1" applyBorder="1"/>
    <xf numFmtId="0" fontId="0" fillId="0" borderId="52" xfId="0" applyBorder="1"/>
    <xf numFmtId="164" fontId="19" fillId="0" borderId="32" xfId="0" applyNumberFormat="1" applyFont="1" applyBorder="1"/>
    <xf numFmtId="0" fontId="19" fillId="0" borderId="5" xfId="0" applyFont="1" applyBorder="1" applyAlignment="1">
      <alignment horizontal="left"/>
    </xf>
    <xf numFmtId="0" fontId="0" fillId="0" borderId="5" xfId="0" applyBorder="1"/>
    <xf numFmtId="164" fontId="16" fillId="5" borderId="0" xfId="0" applyNumberFormat="1" applyFont="1" applyFill="1" applyAlignment="1">
      <alignment vertical="top"/>
    </xf>
    <xf numFmtId="0" fontId="15" fillId="2" borderId="0" xfId="0" applyFont="1" applyFill="1" applyAlignment="1">
      <alignment vertical="top"/>
    </xf>
    <xf numFmtId="0" fontId="17" fillId="2" borderId="0" xfId="0" applyFont="1" applyFill="1"/>
    <xf numFmtId="164" fontId="18" fillId="4" borderId="0" xfId="0" applyNumberFormat="1" applyFont="1" applyFill="1" applyAlignment="1">
      <alignment horizontal="center" vertical="center"/>
    </xf>
    <xf numFmtId="164" fontId="18" fillId="2" borderId="0" xfId="0" applyNumberFormat="1" applyFont="1" applyFill="1" applyAlignment="1">
      <alignment horizontal="center" vertical="center"/>
    </xf>
    <xf numFmtId="165" fontId="19" fillId="4" borderId="53" xfId="0" applyNumberFormat="1" applyFont="1" applyFill="1" applyBorder="1" applyAlignment="1">
      <alignment horizontal="right"/>
    </xf>
    <xf numFmtId="0" fontId="0" fillId="0" borderId="0" xfId="0" applyAlignment="1">
      <alignment horizontal="left" vertical="center"/>
    </xf>
    <xf numFmtId="164" fontId="19" fillId="0" borderId="55" xfId="0" applyNumberFormat="1" applyFont="1" applyBorder="1" applyAlignment="1">
      <alignment horizontal="center" vertical="center"/>
    </xf>
    <xf numFmtId="165" fontId="19" fillId="4" borderId="56" xfId="0" applyNumberFormat="1" applyFont="1" applyFill="1" applyBorder="1" applyAlignment="1">
      <alignment horizontal="right" vertical="center"/>
    </xf>
    <xf numFmtId="164" fontId="19" fillId="0" borderId="53" xfId="0" applyNumberFormat="1" applyFont="1" applyBorder="1" applyAlignment="1">
      <alignment horizontal="center"/>
    </xf>
    <xf numFmtId="164" fontId="19" fillId="0" borderId="57" xfId="0" applyNumberFormat="1" applyFont="1" applyBorder="1" applyAlignment="1">
      <alignment horizontal="center" vertical="center"/>
    </xf>
    <xf numFmtId="165" fontId="19" fillId="4" borderId="45" xfId="0" applyNumberFormat="1" applyFont="1" applyFill="1" applyBorder="1" applyAlignment="1">
      <alignment horizontal="right" vertical="center"/>
    </xf>
    <xf numFmtId="164" fontId="19" fillId="0" borderId="45" xfId="0" applyNumberFormat="1" applyFont="1" applyBorder="1" applyAlignment="1">
      <alignment horizontal="center" vertical="center"/>
    </xf>
    <xf numFmtId="164" fontId="19" fillId="0" borderId="59" xfId="0" applyNumberFormat="1" applyFont="1" applyBorder="1" applyAlignment="1">
      <alignment horizontal="left" vertical="center" wrapText="1"/>
    </xf>
    <xf numFmtId="164" fontId="19" fillId="0" borderId="60" xfId="0" applyNumberFormat="1" applyFont="1" applyBorder="1" applyAlignment="1">
      <alignment horizontal="left" vertical="center" wrapText="1"/>
    </xf>
    <xf numFmtId="165" fontId="19" fillId="4" borderId="55" xfId="0" applyNumberFormat="1" applyFont="1" applyFill="1" applyBorder="1" applyAlignment="1">
      <alignment horizontal="right" vertical="center"/>
    </xf>
    <xf numFmtId="165" fontId="19" fillId="4" borderId="57" xfId="0" applyNumberFormat="1" applyFont="1" applyFill="1" applyBorder="1" applyAlignment="1">
      <alignment horizontal="right" vertical="center"/>
    </xf>
    <xf numFmtId="0" fontId="29" fillId="0" borderId="0" xfId="0" applyFont="1"/>
    <xf numFmtId="0" fontId="30" fillId="8" borderId="0" xfId="0" applyFont="1" applyFill="1"/>
    <xf numFmtId="0" fontId="31" fillId="0" borderId="0" xfId="0" applyFont="1"/>
    <xf numFmtId="0" fontId="30" fillId="4" borderId="0" xfId="0" applyFont="1" applyFill="1"/>
    <xf numFmtId="0" fontId="30" fillId="7" borderId="0" xfId="0" applyFont="1" applyFill="1"/>
    <xf numFmtId="0" fontId="9" fillId="2" borderId="0" xfId="0" applyFont="1" applyFill="1"/>
    <xf numFmtId="0" fontId="32" fillId="0" borderId="0" xfId="0" applyFont="1"/>
    <xf numFmtId="166" fontId="0" fillId="8" borderId="0" xfId="0" applyNumberFormat="1" applyFill="1" applyAlignment="1">
      <alignment horizontal="left"/>
    </xf>
    <xf numFmtId="166" fontId="33" fillId="0" borderId="0" xfId="0" applyNumberFormat="1" applyFont="1" applyAlignment="1">
      <alignment horizontal="left"/>
    </xf>
    <xf numFmtId="166" fontId="32" fillId="0" borderId="0" xfId="0" applyNumberFormat="1" applyFont="1" applyAlignment="1">
      <alignment horizontal="left"/>
    </xf>
    <xf numFmtId="0" fontId="0" fillId="4" borderId="0" xfId="0" applyFill="1"/>
    <xf numFmtId="0" fontId="33" fillId="0" borderId="0" xfId="0" applyFont="1"/>
    <xf numFmtId="0" fontId="0" fillId="7" borderId="0" xfId="0" applyFill="1"/>
    <xf numFmtId="0" fontId="0" fillId="8" borderId="0" xfId="0" applyFill="1" applyAlignment="1">
      <alignment horizontal="left"/>
    </xf>
    <xf numFmtId="0" fontId="33" fillId="0" borderId="0" xfId="0" applyFont="1" applyAlignment="1">
      <alignment horizontal="left"/>
    </xf>
    <xf numFmtId="0" fontId="32" fillId="0" borderId="0" xfId="0" applyFont="1" applyAlignment="1">
      <alignment horizontal="left"/>
    </xf>
    <xf numFmtId="49" fontId="0" fillId="9" borderId="0" xfId="0" applyNumberFormat="1" applyFill="1"/>
    <xf numFmtId="0" fontId="0" fillId="8" borderId="0" xfId="0" applyFill="1"/>
    <xf numFmtId="49" fontId="0" fillId="10" borderId="0" xfId="0" applyNumberFormat="1" applyFill="1"/>
    <xf numFmtId="0" fontId="0" fillId="10" borderId="0" xfId="0" applyFill="1"/>
    <xf numFmtId="166" fontId="0" fillId="4" borderId="0" xfId="0" applyNumberFormat="1" applyFill="1" applyAlignment="1">
      <alignment horizontal="left"/>
    </xf>
    <xf numFmtId="49" fontId="0" fillId="8" borderId="0" xfId="0" applyNumberFormat="1" applyFill="1"/>
    <xf numFmtId="49" fontId="33" fillId="0" borderId="0" xfId="0" applyNumberFormat="1" applyFont="1"/>
    <xf numFmtId="49" fontId="32" fillId="0" borderId="0" xfId="0" applyNumberFormat="1" applyFont="1"/>
    <xf numFmtId="0" fontId="10" fillId="4" borderId="0" xfId="0" applyFont="1" applyFill="1"/>
    <xf numFmtId="0" fontId="10" fillId="0" borderId="0" xfId="0" applyFont="1"/>
    <xf numFmtId="0" fontId="6" fillId="8" borderId="0" xfId="0" applyFont="1" applyFill="1"/>
    <xf numFmtId="0" fontId="6" fillId="11" borderId="0" xfId="0" applyFont="1" applyFill="1"/>
    <xf numFmtId="164" fontId="19" fillId="0" borderId="63" xfId="0" applyNumberFormat="1" applyFont="1" applyBorder="1" applyAlignment="1">
      <alignment horizontal="center"/>
    </xf>
    <xf numFmtId="164" fontId="16" fillId="5" borderId="66" xfId="0" applyNumberFormat="1" applyFont="1" applyFill="1" applyBorder="1" applyAlignment="1">
      <alignment vertical="center"/>
    </xf>
    <xf numFmtId="164" fontId="19" fillId="0" borderId="65" xfId="0" applyNumberFormat="1" applyFont="1" applyBorder="1" applyAlignment="1">
      <alignment horizontal="center"/>
    </xf>
    <xf numFmtId="165" fontId="19" fillId="4" borderId="69" xfId="0" applyNumberFormat="1" applyFont="1" applyFill="1" applyBorder="1" applyAlignment="1">
      <alignment horizontal="right"/>
    </xf>
    <xf numFmtId="165" fontId="19" fillId="2" borderId="70" xfId="0" applyNumberFormat="1" applyFont="1" applyFill="1" applyBorder="1" applyAlignment="1">
      <alignment horizontal="right"/>
    </xf>
    <xf numFmtId="165" fontId="19" fillId="2" borderId="71" xfId="0" applyNumberFormat="1" applyFont="1" applyFill="1" applyBorder="1" applyAlignment="1">
      <alignment horizontal="right" vertical="center"/>
    </xf>
    <xf numFmtId="164" fontId="16" fillId="5" borderId="67" xfId="0" applyNumberFormat="1" applyFont="1" applyFill="1" applyBorder="1" applyAlignment="1">
      <alignment vertical="center"/>
    </xf>
    <xf numFmtId="165" fontId="19" fillId="2" borderId="73" xfId="0" applyNumberFormat="1" applyFont="1" applyFill="1" applyBorder="1" applyAlignment="1">
      <alignment horizontal="right"/>
    </xf>
    <xf numFmtId="165" fontId="19" fillId="2" borderId="75" xfId="0" applyNumberFormat="1" applyFont="1" applyFill="1" applyBorder="1" applyAlignment="1">
      <alignment horizontal="right" vertical="center"/>
    </xf>
    <xf numFmtId="165" fontId="19" fillId="2" borderId="77" xfId="0" applyNumberFormat="1" applyFont="1" applyFill="1" applyBorder="1" applyAlignment="1">
      <alignment horizontal="right" vertical="center"/>
    </xf>
    <xf numFmtId="165" fontId="19" fillId="4" borderId="78" xfId="0" applyNumberFormat="1" applyFont="1" applyFill="1" applyBorder="1" applyAlignment="1">
      <alignment horizontal="right" vertical="center"/>
    </xf>
    <xf numFmtId="165" fontId="19" fillId="2" borderId="79" xfId="0" applyNumberFormat="1" applyFont="1" applyFill="1" applyBorder="1" applyAlignment="1">
      <alignment horizontal="right" vertical="center"/>
    </xf>
    <xf numFmtId="164" fontId="0" fillId="0" borderId="63" xfId="0" applyNumberFormat="1" applyBorder="1"/>
    <xf numFmtId="165" fontId="19" fillId="2" borderId="7" xfId="0" applyNumberFormat="1" applyFont="1" applyFill="1" applyBorder="1"/>
    <xf numFmtId="0" fontId="28" fillId="0" borderId="0" xfId="0" applyFont="1"/>
    <xf numFmtId="164" fontId="20" fillId="0" borderId="68" xfId="0" applyNumberFormat="1" applyFont="1" applyBorder="1"/>
    <xf numFmtId="164" fontId="19" fillId="0" borderId="0" xfId="0" applyNumberFormat="1" applyFont="1" applyAlignment="1">
      <alignment horizontal="left" vertical="center" wrapText="1"/>
    </xf>
    <xf numFmtId="164" fontId="19" fillId="0" borderId="78" xfId="0" applyNumberFormat="1" applyFont="1" applyBorder="1" applyAlignment="1">
      <alignment horizontal="center" vertical="center"/>
    </xf>
    <xf numFmtId="164" fontId="19" fillId="0" borderId="65" xfId="0" applyNumberFormat="1" applyFont="1" applyBorder="1" applyAlignment="1">
      <alignment horizontal="center" vertical="center"/>
    </xf>
    <xf numFmtId="165" fontId="19" fillId="4" borderId="69" xfId="0" applyNumberFormat="1" applyFont="1" applyFill="1" applyBorder="1" applyAlignment="1">
      <alignment horizontal="right" vertical="center"/>
    </xf>
    <xf numFmtId="165" fontId="19" fillId="2" borderId="70" xfId="0" applyNumberFormat="1" applyFont="1" applyFill="1" applyBorder="1" applyAlignment="1">
      <alignment horizontal="right" vertical="center"/>
    </xf>
    <xf numFmtId="165" fontId="19" fillId="2" borderId="82" xfId="0" applyNumberFormat="1" applyFont="1" applyFill="1" applyBorder="1" applyAlignment="1">
      <alignment horizontal="right" vertical="center"/>
    </xf>
    <xf numFmtId="0" fontId="38" fillId="0" borderId="0" xfId="0" applyFont="1"/>
    <xf numFmtId="0" fontId="39" fillId="0" borderId="0" xfId="0" applyFont="1"/>
    <xf numFmtId="164" fontId="18" fillId="12" borderId="2" xfId="0" applyNumberFormat="1" applyFont="1" applyFill="1" applyBorder="1" applyAlignment="1">
      <alignment horizontal="center" vertical="center" wrapText="1"/>
    </xf>
    <xf numFmtId="164" fontId="18" fillId="13" borderId="2" xfId="0" applyNumberFormat="1" applyFont="1" applyFill="1" applyBorder="1" applyAlignment="1">
      <alignment horizontal="center" vertical="center" wrapText="1"/>
    </xf>
    <xf numFmtId="164" fontId="19" fillId="0" borderId="62" xfId="0" applyNumberFormat="1" applyFont="1" applyBorder="1" applyAlignment="1">
      <alignment horizontal="left" vertical="center" wrapText="1"/>
    </xf>
    <xf numFmtId="164" fontId="19" fillId="13" borderId="80" xfId="0" applyNumberFormat="1" applyFont="1" applyFill="1" applyBorder="1" applyAlignment="1">
      <alignment horizontal="left"/>
    </xf>
    <xf numFmtId="164" fontId="19" fillId="13" borderId="16" xfId="0" applyNumberFormat="1" applyFont="1" applyFill="1" applyBorder="1" applyAlignment="1">
      <alignment horizontal="left"/>
    </xf>
    <xf numFmtId="164" fontId="19" fillId="13" borderId="18" xfId="0" applyNumberFormat="1" applyFont="1" applyFill="1" applyBorder="1" applyAlignment="1">
      <alignment horizontal="left"/>
    </xf>
    <xf numFmtId="164" fontId="37" fillId="0" borderId="0" xfId="0" applyNumberFormat="1" applyFont="1"/>
    <xf numFmtId="164" fontId="35" fillId="0" borderId="74" xfId="0" applyNumberFormat="1" applyFont="1" applyBorder="1" applyAlignment="1">
      <alignment horizontal="left" vertical="center" wrapText="1"/>
    </xf>
    <xf numFmtId="164" fontId="19" fillId="0" borderId="74" xfId="0" applyNumberFormat="1" applyFont="1" applyBorder="1" applyAlignment="1">
      <alignment horizontal="left" vertical="center" wrapText="1"/>
    </xf>
    <xf numFmtId="164" fontId="19" fillId="0" borderId="66" xfId="0" applyNumberFormat="1" applyFont="1" applyBorder="1" applyAlignment="1">
      <alignment horizontal="left" vertical="center" wrapText="1"/>
    </xf>
    <xf numFmtId="164" fontId="36" fillId="0" borderId="58" xfId="0" applyNumberFormat="1" applyFont="1" applyBorder="1" applyAlignment="1">
      <alignment horizontal="left" vertical="center" wrapText="1"/>
    </xf>
    <xf numFmtId="164" fontId="19" fillId="0" borderId="76" xfId="0" applyNumberFormat="1" applyFont="1" applyBorder="1" applyAlignment="1">
      <alignment vertical="center" wrapText="1"/>
    </xf>
    <xf numFmtId="164" fontId="34" fillId="0" borderId="59" xfId="0" applyNumberFormat="1" applyFont="1" applyBorder="1" applyAlignment="1">
      <alignment horizontal="left" vertical="center" wrapText="1"/>
    </xf>
    <xf numFmtId="164" fontId="20" fillId="0" borderId="72" xfId="0" applyNumberFormat="1" applyFont="1" applyBorder="1"/>
    <xf numFmtId="164" fontId="19" fillId="0" borderId="58" xfId="0" applyNumberFormat="1" applyFont="1" applyBorder="1" applyAlignment="1">
      <alignment horizontal="left" vertical="center" wrapText="1"/>
    </xf>
    <xf numFmtId="164" fontId="19" fillId="0" borderId="81" xfId="0" applyNumberFormat="1" applyFont="1" applyBorder="1" applyAlignment="1">
      <alignment horizontal="left" vertical="center" wrapText="1"/>
    </xf>
    <xf numFmtId="164" fontId="34" fillId="0" borderId="74" xfId="0" applyNumberFormat="1" applyFont="1" applyBorder="1" applyAlignment="1">
      <alignment vertical="top" wrapText="1"/>
    </xf>
    <xf numFmtId="164" fontId="36" fillId="0" borderId="83" xfId="0" applyNumberFormat="1" applyFont="1" applyBorder="1" applyAlignment="1">
      <alignment horizontal="left" vertical="center" wrapText="1"/>
    </xf>
    <xf numFmtId="164" fontId="34" fillId="0" borderId="83" xfId="0" applyNumberFormat="1" applyFont="1" applyBorder="1" applyAlignment="1">
      <alignment horizontal="left" vertical="center" wrapText="1"/>
    </xf>
    <xf numFmtId="164" fontId="20" fillId="0" borderId="87" xfId="0" applyNumberFormat="1" applyFont="1" applyBorder="1"/>
    <xf numFmtId="164" fontId="19" fillId="0" borderId="88" xfId="0" applyNumberFormat="1" applyFont="1" applyBorder="1" applyAlignment="1">
      <alignment horizontal="center" vertical="center"/>
    </xf>
    <xf numFmtId="164" fontId="19" fillId="0" borderId="85" xfId="0" applyNumberFormat="1" applyFont="1" applyBorder="1" applyAlignment="1">
      <alignment horizontal="left" vertical="center" wrapText="1"/>
    </xf>
    <xf numFmtId="164" fontId="19" fillId="0" borderId="69" xfId="0" applyNumberFormat="1" applyFont="1" applyBorder="1" applyAlignment="1">
      <alignment horizontal="center"/>
    </xf>
    <xf numFmtId="164" fontId="19" fillId="0" borderId="69" xfId="0" applyNumberFormat="1" applyFont="1" applyBorder="1" applyAlignment="1">
      <alignment horizontal="center" vertical="center"/>
    </xf>
    <xf numFmtId="164" fontId="20" fillId="0" borderId="87" xfId="0" applyNumberFormat="1" applyFont="1" applyBorder="1" applyAlignment="1">
      <alignment vertical="center"/>
    </xf>
    <xf numFmtId="164" fontId="19" fillId="6" borderId="45" xfId="0" applyNumberFormat="1" applyFont="1" applyFill="1" applyBorder="1"/>
    <xf numFmtId="164" fontId="19" fillId="2" borderId="89" xfId="0" applyNumberFormat="1" applyFont="1" applyFill="1" applyBorder="1"/>
    <xf numFmtId="165" fontId="19" fillId="4" borderId="29" xfId="0" applyNumberFormat="1" applyFont="1" applyFill="1" applyBorder="1"/>
    <xf numFmtId="164" fontId="18" fillId="2" borderId="90" xfId="0" applyNumberFormat="1" applyFont="1" applyFill="1" applyBorder="1"/>
    <xf numFmtId="164" fontId="19" fillId="4" borderId="91" xfId="0" applyNumberFormat="1" applyFont="1" applyFill="1" applyBorder="1"/>
    <xf numFmtId="164" fontId="19" fillId="2" borderId="91" xfId="0" applyNumberFormat="1" applyFont="1" applyFill="1" applyBorder="1"/>
    <xf numFmtId="164" fontId="18" fillId="4" borderId="3" xfId="0" applyNumberFormat="1" applyFont="1" applyFill="1" applyBorder="1"/>
    <xf numFmtId="164" fontId="19" fillId="4" borderId="3" xfId="0" applyNumberFormat="1" applyFont="1" applyFill="1" applyBorder="1"/>
    <xf numFmtId="164" fontId="19" fillId="2" borderId="92" xfId="0" applyNumberFormat="1" applyFont="1" applyFill="1" applyBorder="1"/>
    <xf numFmtId="164" fontId="19" fillId="2" borderId="93" xfId="0" applyNumberFormat="1" applyFont="1" applyFill="1" applyBorder="1"/>
    <xf numFmtId="165" fontId="19" fillId="4" borderId="94" xfId="0" applyNumberFormat="1" applyFont="1" applyFill="1" applyBorder="1"/>
    <xf numFmtId="165" fontId="19" fillId="4" borderId="95" xfId="0" applyNumberFormat="1" applyFont="1" applyFill="1" applyBorder="1"/>
    <xf numFmtId="164" fontId="19" fillId="2" borderId="96" xfId="0" applyNumberFormat="1" applyFont="1" applyFill="1" applyBorder="1" applyAlignment="1">
      <alignment horizontal="center"/>
    </xf>
    <xf numFmtId="164" fontId="19" fillId="2" borderId="97" xfId="0" applyNumberFormat="1" applyFont="1" applyFill="1" applyBorder="1" applyAlignment="1">
      <alignment horizontal="center"/>
    </xf>
    <xf numFmtId="164" fontId="19" fillId="2" borderId="98" xfId="0" applyNumberFormat="1" applyFont="1" applyFill="1" applyBorder="1" applyAlignment="1">
      <alignment horizontal="center"/>
    </xf>
    <xf numFmtId="164" fontId="19" fillId="2" borderId="99" xfId="0" applyNumberFormat="1" applyFont="1" applyFill="1" applyBorder="1" applyAlignment="1">
      <alignment horizontal="center"/>
    </xf>
    <xf numFmtId="165" fontId="19" fillId="4" borderId="100" xfId="0" applyNumberFormat="1" applyFont="1" applyFill="1" applyBorder="1"/>
    <xf numFmtId="165" fontId="19" fillId="4" borderId="101" xfId="0" applyNumberFormat="1" applyFont="1" applyFill="1" applyBorder="1"/>
    <xf numFmtId="165" fontId="19" fillId="2" borderId="100" xfId="0" applyNumberFormat="1" applyFont="1" applyFill="1" applyBorder="1"/>
    <xf numFmtId="165" fontId="19" fillId="2" borderId="101" xfId="0" applyNumberFormat="1" applyFont="1" applyFill="1" applyBorder="1"/>
    <xf numFmtId="165" fontId="19" fillId="2" borderId="102" xfId="0" applyNumberFormat="1" applyFont="1" applyFill="1" applyBorder="1"/>
    <xf numFmtId="165" fontId="19" fillId="2" borderId="103" xfId="0" applyNumberFormat="1" applyFont="1" applyFill="1" applyBorder="1"/>
    <xf numFmtId="165" fontId="19" fillId="2" borderId="104" xfId="0" applyNumberFormat="1" applyFont="1" applyFill="1" applyBorder="1"/>
    <xf numFmtId="165" fontId="19" fillId="2" borderId="105" xfId="0" applyNumberFormat="1" applyFont="1" applyFill="1" applyBorder="1"/>
    <xf numFmtId="164" fontId="19" fillId="0" borderId="92" xfId="0" applyNumberFormat="1" applyFont="1" applyBorder="1"/>
    <xf numFmtId="164" fontId="19" fillId="0" borderId="89" xfId="0" applyNumberFormat="1" applyFont="1" applyBorder="1"/>
    <xf numFmtId="164" fontId="18" fillId="0" borderId="89" xfId="0" applyNumberFormat="1" applyFont="1" applyBorder="1"/>
    <xf numFmtId="165" fontId="19" fillId="0" borderId="29" xfId="0" applyNumberFormat="1" applyFont="1" applyBorder="1"/>
    <xf numFmtId="165" fontId="19" fillId="0" borderId="106" xfId="0" applyNumberFormat="1" applyFont="1" applyBorder="1"/>
    <xf numFmtId="164" fontId="19" fillId="0" borderId="107" xfId="0" applyNumberFormat="1" applyFont="1" applyBorder="1" applyAlignment="1">
      <alignment horizontal="center"/>
    </xf>
    <xf numFmtId="164" fontId="19" fillId="0" borderId="89" xfId="0" applyNumberFormat="1" applyFont="1" applyBorder="1" applyAlignment="1">
      <alignment horizontal="center"/>
    </xf>
    <xf numFmtId="164" fontId="19" fillId="0" borderId="108" xfId="0" applyNumberFormat="1" applyFont="1" applyBorder="1" applyAlignment="1">
      <alignment horizontal="center"/>
    </xf>
    <xf numFmtId="164" fontId="19" fillId="0" borderId="97" xfId="0" applyNumberFormat="1" applyFont="1" applyBorder="1" applyAlignment="1">
      <alignment horizontal="center"/>
    </xf>
    <xf numFmtId="164" fontId="19" fillId="0" borderId="98" xfId="0" applyNumberFormat="1" applyFont="1" applyBorder="1" applyAlignment="1">
      <alignment horizontal="center"/>
    </xf>
    <xf numFmtId="164" fontId="19" fillId="0" borderId="99" xfId="0" applyNumberFormat="1" applyFont="1" applyBorder="1" applyAlignment="1">
      <alignment horizontal="center"/>
    </xf>
    <xf numFmtId="165" fontId="19" fillId="4" borderId="109" xfId="0" applyNumberFormat="1" applyFont="1" applyFill="1" applyBorder="1"/>
    <xf numFmtId="165" fontId="19" fillId="0" borderId="109" xfId="0" applyNumberFormat="1" applyFont="1" applyBorder="1"/>
    <xf numFmtId="165" fontId="19" fillId="0" borderId="101" xfId="0" applyNumberFormat="1" applyFont="1" applyBorder="1"/>
    <xf numFmtId="165" fontId="19" fillId="0" borderId="110" xfId="0" applyNumberFormat="1" applyFont="1" applyBorder="1"/>
    <xf numFmtId="165" fontId="19" fillId="0" borderId="92" xfId="0" applyNumberFormat="1" applyFont="1" applyBorder="1"/>
    <xf numFmtId="165" fontId="19" fillId="0" borderId="111" xfId="0" applyNumberFormat="1" applyFont="1" applyBorder="1"/>
    <xf numFmtId="165" fontId="19" fillId="0" borderId="103" xfId="0" applyNumberFormat="1" applyFont="1" applyBorder="1"/>
    <xf numFmtId="165" fontId="19" fillId="0" borderId="104" xfId="0" applyNumberFormat="1" applyFont="1" applyBorder="1"/>
    <xf numFmtId="165" fontId="19" fillId="0" borderId="105" xfId="0" applyNumberFormat="1" applyFont="1" applyBorder="1"/>
    <xf numFmtId="164" fontId="18" fillId="3" borderId="6" xfId="0" applyNumberFormat="1" applyFont="1" applyFill="1" applyBorder="1"/>
    <xf numFmtId="164" fontId="19" fillId="3" borderId="6" xfId="0" applyNumberFormat="1" applyFont="1" applyFill="1" applyBorder="1" applyAlignment="1">
      <alignment vertical="top" wrapText="1"/>
    </xf>
    <xf numFmtId="164" fontId="22" fillId="5" borderId="112" xfId="0" applyNumberFormat="1" applyFont="1" applyFill="1" applyBorder="1" applyAlignment="1">
      <alignment vertical="center"/>
    </xf>
    <xf numFmtId="164" fontId="25" fillId="5" borderId="113" xfId="0" applyNumberFormat="1" applyFont="1" applyFill="1" applyBorder="1" applyAlignment="1">
      <alignment vertical="center"/>
    </xf>
    <xf numFmtId="164" fontId="25" fillId="5" borderId="114" xfId="0" applyNumberFormat="1" applyFont="1" applyFill="1" applyBorder="1" applyAlignment="1">
      <alignment vertical="center"/>
    </xf>
    <xf numFmtId="164" fontId="18" fillId="3" borderId="115" xfId="0" applyNumberFormat="1" applyFont="1" applyFill="1" applyBorder="1"/>
    <xf numFmtId="164" fontId="19" fillId="6" borderId="116" xfId="0" applyNumberFormat="1" applyFont="1" applyFill="1" applyBorder="1"/>
    <xf numFmtId="164" fontId="19" fillId="3" borderId="117" xfId="0" applyNumberFormat="1" applyFont="1" applyFill="1" applyBorder="1" applyAlignment="1">
      <alignment vertical="top" wrapText="1"/>
    </xf>
    <xf numFmtId="164" fontId="18" fillId="3" borderId="118" xfId="0" applyNumberFormat="1" applyFont="1" applyFill="1" applyBorder="1" applyAlignment="1">
      <alignment vertical="top" wrapText="1"/>
    </xf>
    <xf numFmtId="164" fontId="18" fillId="6" borderId="119" xfId="0" applyNumberFormat="1" applyFont="1" applyFill="1" applyBorder="1" applyAlignment="1">
      <alignment vertical="top" wrapText="1"/>
    </xf>
    <xf numFmtId="164" fontId="18" fillId="6" borderId="120" xfId="0" applyNumberFormat="1" applyFont="1" applyFill="1" applyBorder="1" applyAlignment="1">
      <alignment vertical="top" wrapText="1"/>
    </xf>
    <xf numFmtId="164" fontId="18" fillId="6" borderId="121" xfId="0" applyNumberFormat="1" applyFont="1" applyFill="1" applyBorder="1" applyAlignment="1">
      <alignment vertical="top" wrapText="1"/>
    </xf>
    <xf numFmtId="164" fontId="18" fillId="6" borderId="122" xfId="0" applyNumberFormat="1" applyFont="1" applyFill="1" applyBorder="1" applyAlignment="1">
      <alignment vertical="top" wrapText="1"/>
    </xf>
    <xf numFmtId="0" fontId="19" fillId="6" borderId="123" xfId="0" applyFont="1" applyFill="1" applyBorder="1"/>
    <xf numFmtId="0" fontId="19" fillId="6" borderId="124" xfId="0" applyFont="1" applyFill="1" applyBorder="1"/>
    <xf numFmtId="164" fontId="22" fillId="3" borderId="115" xfId="0" applyNumberFormat="1" applyFont="1" applyFill="1" applyBorder="1" applyAlignment="1">
      <alignment vertical="center"/>
    </xf>
    <xf numFmtId="164" fontId="19" fillId="3" borderId="115" xfId="0" applyNumberFormat="1" applyFont="1" applyFill="1" applyBorder="1" applyAlignment="1">
      <alignment vertical="center"/>
    </xf>
    <xf numFmtId="164" fontId="19" fillId="6" borderId="0" xfId="0" applyNumberFormat="1" applyFont="1" applyFill="1"/>
    <xf numFmtId="164" fontId="19" fillId="6" borderId="121" xfId="0" applyNumberFormat="1" applyFont="1" applyFill="1" applyBorder="1" applyAlignment="1">
      <alignment vertical="top" wrapText="1"/>
    </xf>
    <xf numFmtId="164" fontId="18" fillId="3" borderId="121" xfId="0" applyNumberFormat="1" applyFont="1" applyFill="1" applyBorder="1" applyAlignment="1">
      <alignment vertical="top" wrapText="1"/>
    </xf>
    <xf numFmtId="164" fontId="18" fillId="3" borderId="127" xfId="0" applyNumberFormat="1" applyFont="1" applyFill="1" applyBorder="1" applyAlignment="1">
      <alignment vertical="top" wrapText="1"/>
    </xf>
    <xf numFmtId="164" fontId="18" fillId="3" borderId="128" xfId="0" applyNumberFormat="1" applyFont="1" applyFill="1" applyBorder="1" applyAlignment="1">
      <alignment vertical="top" wrapText="1"/>
    </xf>
    <xf numFmtId="164" fontId="19" fillId="6" borderId="120" xfId="0" applyNumberFormat="1" applyFont="1" applyFill="1" applyBorder="1" applyAlignment="1">
      <alignment vertical="top" wrapText="1"/>
    </xf>
    <xf numFmtId="164" fontId="18" fillId="0" borderId="92" xfId="0" applyNumberFormat="1" applyFont="1" applyBorder="1"/>
    <xf numFmtId="164" fontId="19" fillId="5" borderId="113" xfId="0" applyNumberFormat="1" applyFont="1" applyFill="1" applyBorder="1"/>
    <xf numFmtId="164" fontId="19" fillId="5" borderId="129" xfId="0" applyNumberFormat="1" applyFont="1" applyFill="1" applyBorder="1"/>
    <xf numFmtId="164" fontId="18" fillId="6" borderId="115" xfId="0" applyNumberFormat="1" applyFont="1" applyFill="1" applyBorder="1"/>
    <xf numFmtId="164" fontId="19" fillId="6" borderId="117" xfId="0" applyNumberFormat="1" applyFont="1" applyFill="1" applyBorder="1"/>
    <xf numFmtId="164" fontId="18" fillId="6" borderId="120" xfId="0" applyNumberFormat="1" applyFont="1" applyFill="1" applyBorder="1"/>
    <xf numFmtId="164" fontId="18" fillId="6" borderId="133" xfId="0" applyNumberFormat="1" applyFont="1" applyFill="1" applyBorder="1"/>
    <xf numFmtId="164" fontId="19" fillId="0" borderId="134" xfId="0" applyNumberFormat="1" applyFont="1" applyBorder="1" applyAlignment="1">
      <alignment horizontal="center"/>
    </xf>
    <xf numFmtId="164" fontId="19" fillId="0" borderId="135" xfId="0" applyNumberFormat="1" applyFont="1" applyBorder="1" applyAlignment="1">
      <alignment horizontal="center"/>
    </xf>
    <xf numFmtId="164" fontId="19" fillId="0" borderId="129" xfId="0" applyNumberFormat="1" applyFont="1" applyBorder="1" applyAlignment="1">
      <alignment horizontal="center"/>
    </xf>
    <xf numFmtId="164" fontId="19" fillId="0" borderId="136" xfId="0" applyNumberFormat="1" applyFont="1" applyBorder="1" applyAlignment="1">
      <alignment horizontal="center"/>
    </xf>
    <xf numFmtId="164" fontId="19" fillId="0" borderId="114" xfId="0" applyNumberFormat="1" applyFont="1" applyBorder="1" applyAlignment="1">
      <alignment horizontal="center"/>
    </xf>
    <xf numFmtId="165" fontId="19" fillId="4" borderId="91" xfId="0" applyNumberFormat="1" applyFont="1" applyFill="1" applyBorder="1"/>
    <xf numFmtId="165" fontId="19" fillId="0" borderId="100" xfId="0" applyNumberFormat="1" applyFont="1" applyBorder="1"/>
    <xf numFmtId="165" fontId="19" fillId="0" borderId="91" xfId="0" applyNumberFormat="1" applyFont="1" applyBorder="1"/>
    <xf numFmtId="165" fontId="26" fillId="7" borderId="91" xfId="0" applyNumberFormat="1" applyFont="1" applyFill="1" applyBorder="1"/>
    <xf numFmtId="165" fontId="19" fillId="0" borderId="102" xfId="0" applyNumberFormat="1" applyFont="1" applyBorder="1"/>
    <xf numFmtId="165" fontId="19" fillId="0" borderId="137" xfId="0" applyNumberFormat="1" applyFont="1" applyBorder="1"/>
    <xf numFmtId="165" fontId="19" fillId="0" borderId="138" xfId="0" applyNumberFormat="1" applyFont="1" applyBorder="1"/>
    <xf numFmtId="165" fontId="26" fillId="7" borderId="139" xfId="0" applyNumberFormat="1" applyFont="1" applyFill="1" applyBorder="1"/>
    <xf numFmtId="165" fontId="26" fillId="7" borderId="93" xfId="0" applyNumberFormat="1" applyFont="1" applyFill="1" applyBorder="1"/>
    <xf numFmtId="164" fontId="19" fillId="0" borderId="91" xfId="0" applyNumberFormat="1" applyFont="1" applyBorder="1"/>
    <xf numFmtId="164" fontId="19" fillId="0" borderId="93" xfId="0" applyNumberFormat="1" applyFont="1" applyBorder="1"/>
    <xf numFmtId="164" fontId="18" fillId="0" borderId="90" xfId="0" applyNumberFormat="1" applyFont="1" applyBorder="1"/>
    <xf numFmtId="164" fontId="22" fillId="5" borderId="140" xfId="0" applyNumberFormat="1" applyFont="1" applyFill="1" applyBorder="1" applyAlignment="1">
      <alignment vertical="center"/>
    </xf>
    <xf numFmtId="164" fontId="22" fillId="5" borderId="141" xfId="0" applyNumberFormat="1" applyFont="1" applyFill="1" applyBorder="1" applyAlignment="1">
      <alignment horizontal="center" vertical="center"/>
    </xf>
    <xf numFmtId="164" fontId="22" fillId="5" borderId="142" xfId="0" applyNumberFormat="1" applyFont="1" applyFill="1" applyBorder="1" applyAlignment="1">
      <alignment vertical="center"/>
    </xf>
    <xf numFmtId="165" fontId="19" fillId="4" borderId="143" xfId="0" applyNumberFormat="1" applyFont="1" applyFill="1" applyBorder="1"/>
    <xf numFmtId="165" fontId="26" fillId="7" borderId="144" xfId="0" applyNumberFormat="1" applyFont="1" applyFill="1" applyBorder="1"/>
    <xf numFmtId="165" fontId="26" fillId="7" borderId="39" xfId="0" applyNumberFormat="1" applyFont="1" applyFill="1" applyBorder="1"/>
    <xf numFmtId="164" fontId="18" fillId="3" borderId="148" xfId="0" applyNumberFormat="1" applyFont="1" applyFill="1" applyBorder="1"/>
    <xf numFmtId="164" fontId="18" fillId="13" borderId="151" xfId="0" applyNumberFormat="1" applyFont="1" applyFill="1" applyBorder="1" applyAlignment="1">
      <alignment horizontal="left" vertical="center" wrapText="1"/>
    </xf>
    <xf numFmtId="165" fontId="19" fillId="0" borderId="152" xfId="0" applyNumberFormat="1" applyFont="1" applyBorder="1"/>
    <xf numFmtId="164" fontId="19" fillId="13" borderId="153" xfId="0" applyNumberFormat="1" applyFont="1" applyFill="1" applyBorder="1" applyAlignment="1">
      <alignment horizontal="left"/>
    </xf>
    <xf numFmtId="164" fontId="18" fillId="13" borderId="154" xfId="0" applyNumberFormat="1" applyFont="1" applyFill="1" applyBorder="1" applyAlignment="1">
      <alignment horizontal="left" vertical="center" wrapText="1"/>
    </xf>
    <xf numFmtId="165" fontId="19" fillId="4" borderId="145" xfId="0" applyNumberFormat="1" applyFont="1" applyFill="1" applyBorder="1"/>
    <xf numFmtId="164" fontId="19" fillId="6" borderId="149" xfId="0" applyNumberFormat="1" applyFont="1" applyFill="1" applyBorder="1"/>
    <xf numFmtId="164" fontId="18" fillId="13" borderId="155" xfId="0" applyNumberFormat="1" applyFont="1" applyFill="1" applyBorder="1" applyAlignment="1">
      <alignment horizontal="left" vertical="center" wrapText="1"/>
    </xf>
    <xf numFmtId="167" fontId="19" fillId="4" borderId="45" xfId="0" applyNumberFormat="1" applyFont="1" applyFill="1" applyBorder="1" applyAlignment="1">
      <alignment horizontal="right" vertical="center"/>
    </xf>
    <xf numFmtId="167" fontId="19" fillId="2" borderId="75" xfId="0" applyNumberFormat="1" applyFont="1" applyFill="1" applyBorder="1" applyAlignment="1">
      <alignment horizontal="right" vertical="center"/>
    </xf>
    <xf numFmtId="164" fontId="15" fillId="2" borderId="0" xfId="0" applyNumberFormat="1" applyFont="1" applyFill="1" applyAlignment="1">
      <alignment horizontal="left" vertical="center"/>
    </xf>
    <xf numFmtId="0" fontId="15" fillId="2" borderId="3" xfId="0" applyFont="1" applyFill="1" applyBorder="1" applyAlignment="1">
      <alignment horizontal="left" vertical="center"/>
    </xf>
    <xf numFmtId="0" fontId="17" fillId="2" borderId="3" xfId="0" applyFont="1" applyFill="1" applyBorder="1" applyAlignment="1">
      <alignment horizontal="left" vertical="center"/>
    </xf>
    <xf numFmtId="164" fontId="16" fillId="5" borderId="0" xfId="0" applyNumberFormat="1" applyFont="1" applyFill="1" applyAlignment="1">
      <alignment horizontal="left" vertical="center"/>
    </xf>
    <xf numFmtId="164" fontId="19" fillId="0" borderId="0" xfId="0" applyNumberFormat="1" applyFont="1" applyAlignment="1">
      <alignment horizontal="left" vertical="center"/>
    </xf>
    <xf numFmtId="165" fontId="19" fillId="4" borderId="0" xfId="0" applyNumberFormat="1" applyFont="1" applyFill="1" applyAlignment="1">
      <alignment horizontal="right" vertical="center"/>
    </xf>
    <xf numFmtId="165" fontId="19" fillId="2" borderId="0" xfId="0" applyNumberFormat="1" applyFont="1" applyFill="1" applyAlignment="1">
      <alignment horizontal="right" vertical="center"/>
    </xf>
    <xf numFmtId="164" fontId="20" fillId="0" borderId="4" xfId="0" applyNumberFormat="1" applyFont="1" applyBorder="1" applyAlignment="1">
      <alignment horizontal="left" vertical="center"/>
    </xf>
    <xf numFmtId="164" fontId="19" fillId="0" borderId="4" xfId="0" applyNumberFormat="1" applyFont="1" applyBorder="1" applyAlignment="1">
      <alignment horizontal="left" vertical="center"/>
    </xf>
    <xf numFmtId="165" fontId="19" fillId="4" borderId="4" xfId="0" applyNumberFormat="1" applyFont="1" applyFill="1" applyBorder="1" applyAlignment="1">
      <alignment horizontal="right" vertical="center"/>
    </xf>
    <xf numFmtId="165" fontId="19" fillId="2" borderId="4" xfId="0" applyNumberFormat="1" applyFont="1" applyFill="1" applyBorder="1" applyAlignment="1">
      <alignment horizontal="right" vertical="center"/>
    </xf>
    <xf numFmtId="164" fontId="19" fillId="2" borderId="3" xfId="0" applyNumberFormat="1" applyFont="1" applyFill="1" applyBorder="1" applyAlignment="1">
      <alignment horizontal="left" vertical="center"/>
    </xf>
    <xf numFmtId="165" fontId="19" fillId="4" borderId="3" xfId="0" applyNumberFormat="1" applyFont="1" applyFill="1" applyBorder="1" applyAlignment="1">
      <alignment horizontal="right" vertical="center"/>
    </xf>
    <xf numFmtId="165" fontId="19" fillId="2" borderId="3" xfId="0" applyNumberFormat="1" applyFont="1" applyFill="1" applyBorder="1" applyAlignment="1">
      <alignment horizontal="right" vertical="center"/>
    </xf>
    <xf numFmtId="164" fontId="20" fillId="0" borderId="0" xfId="0" applyNumberFormat="1" applyFont="1" applyAlignment="1">
      <alignment horizontal="left" vertical="center"/>
    </xf>
    <xf numFmtId="164" fontId="19" fillId="2" borderId="0" xfId="0" applyNumberFormat="1" applyFont="1" applyFill="1" applyAlignment="1">
      <alignment horizontal="right" vertical="center"/>
    </xf>
    <xf numFmtId="164" fontId="19" fillId="0" borderId="5" xfId="0" applyNumberFormat="1" applyFont="1" applyBorder="1" applyAlignment="1">
      <alignment horizontal="left" vertical="center"/>
    </xf>
    <xf numFmtId="165" fontId="19" fillId="3" borderId="3" xfId="0" applyNumberFormat="1" applyFont="1" applyFill="1" applyBorder="1" applyAlignment="1">
      <alignment horizontal="right" vertical="center"/>
    </xf>
    <xf numFmtId="165" fontId="19" fillId="4" borderId="63" xfId="0" applyNumberFormat="1" applyFont="1" applyFill="1" applyBorder="1" applyAlignment="1">
      <alignment horizontal="right" vertical="center"/>
    </xf>
    <xf numFmtId="165" fontId="19" fillId="2" borderId="64" xfId="0" applyNumberFormat="1" applyFont="1" applyFill="1" applyBorder="1" applyAlignment="1">
      <alignment horizontal="right" vertical="center"/>
    </xf>
    <xf numFmtId="164" fontId="19" fillId="0" borderId="0" xfId="1" applyNumberFormat="1" applyFont="1" applyAlignment="1">
      <alignment horizontal="left" vertical="center"/>
    </xf>
    <xf numFmtId="165" fontId="19" fillId="4" borderId="0" xfId="1" applyNumberFormat="1" applyFont="1" applyFill="1" applyAlignment="1">
      <alignment horizontal="right" vertical="center"/>
    </xf>
    <xf numFmtId="165" fontId="19" fillId="2" borderId="0" xfId="1" applyNumberFormat="1" applyFont="1" applyFill="1" applyAlignment="1">
      <alignment horizontal="right" vertical="center"/>
    </xf>
    <xf numFmtId="165" fontId="19" fillId="3" borderId="5" xfId="1" applyNumberFormat="1" applyFont="1" applyFill="1" applyBorder="1" applyAlignment="1">
      <alignment horizontal="right" vertical="center"/>
    </xf>
    <xf numFmtId="164" fontId="19" fillId="3" borderId="5" xfId="1" applyNumberFormat="1" applyFont="1" applyFill="1" applyBorder="1" applyAlignment="1">
      <alignment horizontal="right" vertical="center"/>
    </xf>
    <xf numFmtId="165" fontId="19" fillId="3" borderId="3" xfId="1" applyNumberFormat="1" applyFont="1" applyFill="1" applyBorder="1" applyAlignment="1">
      <alignment horizontal="right" vertical="center"/>
    </xf>
    <xf numFmtId="165" fontId="19" fillId="4" borderId="3" xfId="1" applyNumberFormat="1" applyFont="1" applyFill="1" applyBorder="1" applyAlignment="1">
      <alignment horizontal="right" vertical="center"/>
    </xf>
    <xf numFmtId="165" fontId="19" fillId="2" borderId="3" xfId="1" applyNumberFormat="1" applyFont="1" applyFill="1" applyBorder="1" applyAlignment="1">
      <alignment horizontal="right" vertical="center"/>
    </xf>
    <xf numFmtId="0" fontId="40" fillId="0" borderId="0" xfId="1"/>
    <xf numFmtId="0" fontId="9" fillId="0" borderId="0" xfId="1" applyFont="1" applyAlignment="1">
      <alignment horizontal="left" vertical="center"/>
    </xf>
    <xf numFmtId="0" fontId="19" fillId="0" borderId="0" xfId="1" applyFont="1" applyAlignment="1">
      <alignment horizontal="right"/>
    </xf>
    <xf numFmtId="0" fontId="9" fillId="0" borderId="0" xfId="1" applyFont="1"/>
    <xf numFmtId="0" fontId="40" fillId="0" borderId="0" xfId="1" applyAlignment="1">
      <alignment horizontal="right"/>
    </xf>
    <xf numFmtId="0" fontId="19" fillId="0" borderId="0" xfId="1" applyFont="1" applyAlignment="1">
      <alignment horizontal="left" vertical="center"/>
    </xf>
    <xf numFmtId="164" fontId="19" fillId="0" borderId="0" xfId="0" applyNumberFormat="1" applyFont="1" applyAlignment="1">
      <alignment horizontal="center"/>
    </xf>
    <xf numFmtId="165" fontId="19" fillId="2" borderId="67" xfId="0" applyNumberFormat="1" applyFont="1" applyFill="1" applyBorder="1" applyAlignment="1">
      <alignment horizontal="right" vertical="center"/>
    </xf>
    <xf numFmtId="164" fontId="19" fillId="0" borderId="54" xfId="0" applyNumberFormat="1" applyFont="1" applyBorder="1" applyAlignment="1">
      <alignment horizontal="left" vertical="center" wrapText="1"/>
    </xf>
    <xf numFmtId="164" fontId="19" fillId="0" borderId="88" xfId="0" applyNumberFormat="1" applyFont="1" applyBorder="1" applyAlignment="1">
      <alignment horizontal="center"/>
    </xf>
    <xf numFmtId="165" fontId="19" fillId="4" borderId="88" xfId="0" applyNumberFormat="1" applyFont="1" applyFill="1" applyBorder="1" applyAlignment="1">
      <alignment horizontal="right" vertical="center"/>
    </xf>
    <xf numFmtId="165" fontId="19" fillId="2" borderId="156" xfId="0" applyNumberFormat="1" applyFont="1" applyFill="1" applyBorder="1" applyAlignment="1">
      <alignment horizontal="right" vertical="center"/>
    </xf>
    <xf numFmtId="164" fontId="19" fillId="0" borderId="166" xfId="0" applyNumberFormat="1" applyFont="1" applyBorder="1" applyAlignment="1">
      <alignment vertical="center" wrapText="1"/>
    </xf>
    <xf numFmtId="0" fontId="40" fillId="0" borderId="0" xfId="0" applyFont="1"/>
    <xf numFmtId="0" fontId="40" fillId="0" borderId="165" xfId="0" applyFont="1" applyBorder="1"/>
    <xf numFmtId="0" fontId="40" fillId="0" borderId="85" xfId="0" applyFont="1" applyBorder="1"/>
    <xf numFmtId="164" fontId="19" fillId="0" borderId="167" xfId="0" applyNumberFormat="1" applyFont="1" applyBorder="1" applyAlignment="1">
      <alignment horizontal="left" vertical="center" wrapText="1"/>
    </xf>
    <xf numFmtId="165" fontId="19" fillId="4" borderId="63" xfId="0" applyNumberFormat="1" applyFont="1" applyFill="1" applyBorder="1" applyAlignment="1">
      <alignment horizontal="right" vertical="center" wrapText="1"/>
    </xf>
    <xf numFmtId="165" fontId="19" fillId="2" borderId="64" xfId="0" applyNumberFormat="1" applyFont="1" applyFill="1" applyBorder="1" applyAlignment="1">
      <alignment horizontal="right" vertical="center" wrapText="1"/>
    </xf>
    <xf numFmtId="164" fontId="16" fillId="3" borderId="2" xfId="0" applyNumberFormat="1" applyFont="1" applyFill="1" applyBorder="1" applyAlignment="1">
      <alignment horizontal="center" vertical="center"/>
    </xf>
    <xf numFmtId="0" fontId="9" fillId="0" borderId="0" xfId="0" applyFont="1"/>
    <xf numFmtId="164" fontId="16" fillId="3" borderId="1" xfId="0" applyNumberFormat="1" applyFont="1" applyFill="1" applyBorder="1" applyAlignment="1">
      <alignment horizontal="center" vertical="center"/>
    </xf>
    <xf numFmtId="0" fontId="0" fillId="0" borderId="6" xfId="0" applyBorder="1"/>
    <xf numFmtId="164" fontId="19" fillId="0" borderId="3" xfId="0" applyNumberFormat="1" applyFont="1" applyBorder="1" applyAlignment="1">
      <alignment horizontal="left" vertical="center"/>
    </xf>
    <xf numFmtId="0" fontId="0" fillId="0" borderId="3" xfId="0" applyBorder="1"/>
    <xf numFmtId="164" fontId="35" fillId="0" borderId="0" xfId="1" applyNumberFormat="1" applyFont="1" applyAlignment="1">
      <alignment horizontal="left" vertical="center" wrapText="1"/>
    </xf>
    <xf numFmtId="0" fontId="0" fillId="0" borderId="0" xfId="0"/>
    <xf numFmtId="164" fontId="19" fillId="2" borderId="7" xfId="0" applyNumberFormat="1" applyFont="1" applyFill="1" applyBorder="1" applyAlignment="1">
      <alignment vertical="center"/>
    </xf>
    <xf numFmtId="0" fontId="0" fillId="0" borderId="7" xfId="0" applyBorder="1"/>
    <xf numFmtId="164" fontId="18" fillId="6" borderId="1" xfId="0" applyNumberFormat="1" applyFont="1" applyFill="1" applyBorder="1" applyAlignment="1">
      <alignment horizontal="center" vertical="center"/>
    </xf>
    <xf numFmtId="165" fontId="19" fillId="14" borderId="64" xfId="0" applyNumberFormat="1" applyFont="1" applyFill="1" applyBorder="1" applyAlignment="1">
      <alignment horizontal="left" vertical="top" wrapText="1"/>
    </xf>
    <xf numFmtId="0" fontId="0" fillId="0" borderId="64" xfId="0" applyBorder="1"/>
    <xf numFmtId="164" fontId="18" fillId="6" borderId="2" xfId="0" applyNumberFormat="1" applyFont="1" applyFill="1" applyBorder="1" applyAlignment="1">
      <alignment horizontal="center" vertical="center"/>
    </xf>
    <xf numFmtId="164" fontId="0" fillId="0" borderId="0" xfId="0" applyNumberFormat="1"/>
    <xf numFmtId="164" fontId="18" fillId="2" borderId="0" xfId="0" applyNumberFormat="1" applyFont="1" applyFill="1"/>
    <xf numFmtId="0" fontId="19" fillId="0" borderId="0" xfId="0" applyFont="1" applyAlignment="1">
      <alignment horizontal="left" vertical="center" wrapText="1"/>
    </xf>
    <xf numFmtId="165" fontId="19" fillId="4" borderId="63" xfId="0" applyNumberFormat="1" applyFont="1" applyFill="1" applyBorder="1" applyAlignment="1">
      <alignment horizontal="left" vertical="top" wrapText="1"/>
    </xf>
    <xf numFmtId="0" fontId="0" fillId="0" borderId="63" xfId="0" applyBorder="1"/>
    <xf numFmtId="164" fontId="18" fillId="2" borderId="3" xfId="0" applyNumberFormat="1" applyFont="1" applyFill="1" applyBorder="1" applyAlignment="1">
      <alignment vertical="top"/>
    </xf>
    <xf numFmtId="164" fontId="18" fillId="13" borderId="2" xfId="0" applyNumberFormat="1" applyFont="1" applyFill="1" applyBorder="1" applyAlignment="1">
      <alignment horizontal="center" vertical="center"/>
    </xf>
    <xf numFmtId="164" fontId="18" fillId="4" borderId="0" xfId="0" applyNumberFormat="1" applyFont="1" applyFill="1" applyAlignment="1">
      <alignment horizontal="center" vertical="center"/>
    </xf>
    <xf numFmtId="164" fontId="18" fillId="2" borderId="0" xfId="0" applyNumberFormat="1" applyFont="1" applyFill="1" applyAlignment="1">
      <alignment horizontal="center" vertical="center"/>
    </xf>
    <xf numFmtId="164" fontId="13" fillId="0" borderId="0" xfId="0" applyNumberFormat="1" applyFont="1" applyAlignment="1">
      <alignment horizontal="left" wrapText="1"/>
    </xf>
    <xf numFmtId="164" fontId="0" fillId="0" borderId="0" xfId="0" applyNumberFormat="1" applyAlignment="1">
      <alignment horizontal="left"/>
    </xf>
    <xf numFmtId="164" fontId="18" fillId="6" borderId="9" xfId="0" applyNumberFormat="1" applyFont="1" applyFill="1" applyBorder="1" applyAlignment="1">
      <alignment vertical="top" wrapText="1"/>
    </xf>
    <xf numFmtId="0" fontId="0" fillId="0" borderId="2" xfId="0" applyBorder="1"/>
    <xf numFmtId="0" fontId="0" fillId="0" borderId="9" xfId="0" applyBorder="1"/>
    <xf numFmtId="164" fontId="18" fillId="6" borderId="125" xfId="0" applyNumberFormat="1" applyFont="1" applyFill="1" applyBorder="1" applyAlignment="1">
      <alignment vertical="top" wrapText="1"/>
    </xf>
    <xf numFmtId="0" fontId="0" fillId="0" borderId="126" xfId="0" applyBorder="1"/>
    <xf numFmtId="0" fontId="0" fillId="0" borderId="125" xfId="0" applyBorder="1"/>
    <xf numFmtId="164" fontId="22" fillId="5" borderId="18" xfId="0" applyNumberFormat="1" applyFont="1" applyFill="1" applyBorder="1" applyAlignment="1">
      <alignment horizontal="left" vertical="center" wrapText="1"/>
    </xf>
    <xf numFmtId="0" fontId="0" fillId="0" borderId="5" xfId="0" applyBorder="1"/>
    <xf numFmtId="0" fontId="0" fillId="0" borderId="17" xfId="0" applyBorder="1"/>
    <xf numFmtId="164" fontId="18" fillId="6" borderId="131" xfId="0" applyNumberFormat="1" applyFont="1" applyFill="1" applyBorder="1" applyAlignment="1">
      <alignment horizontal="left" vertical="center" wrapText="1"/>
    </xf>
    <xf numFmtId="0" fontId="0" fillId="0" borderId="132" xfId="0" applyBorder="1"/>
    <xf numFmtId="0" fontId="0" fillId="0" borderId="158" xfId="0" applyBorder="1"/>
    <xf numFmtId="164" fontId="18" fillId="6" borderId="130" xfId="0" applyNumberFormat="1" applyFont="1" applyFill="1" applyBorder="1" applyAlignment="1">
      <alignment horizontal="left" vertical="center" wrapText="1"/>
    </xf>
    <xf numFmtId="0" fontId="0" fillId="0" borderId="44" xfId="0" applyBorder="1"/>
    <xf numFmtId="0" fontId="0" fillId="0" borderId="157" xfId="0" applyBorder="1"/>
    <xf numFmtId="164" fontId="13" fillId="0" borderId="0" xfId="0" applyNumberFormat="1" applyFont="1" applyAlignment="1">
      <alignment horizontal="left" vertical="top" wrapText="1"/>
    </xf>
    <xf numFmtId="164" fontId="13" fillId="0" borderId="0" xfId="0" applyNumberFormat="1" applyFont="1" applyAlignment="1">
      <alignment horizontal="left"/>
    </xf>
    <xf numFmtId="164" fontId="18" fillId="13" borderId="80" xfId="0" applyNumberFormat="1" applyFont="1" applyFill="1" applyBorder="1" applyAlignment="1">
      <alignment horizontal="left" vertical="top" wrapText="1"/>
    </xf>
    <xf numFmtId="0" fontId="0" fillId="0" borderId="150" xfId="0" applyBorder="1"/>
    <xf numFmtId="0" fontId="0" fillId="0" borderId="161" xfId="0" applyBorder="1"/>
    <xf numFmtId="164" fontId="18" fillId="13" borderId="47" xfId="0" applyNumberFormat="1" applyFont="1" applyFill="1" applyBorder="1" applyAlignment="1">
      <alignment horizontal="left" vertical="top" wrapText="1"/>
    </xf>
    <xf numFmtId="0" fontId="0" fillId="0" borderId="46" xfId="0" applyBorder="1"/>
    <xf numFmtId="164" fontId="19" fillId="6" borderId="149" xfId="0" applyNumberFormat="1" applyFont="1" applyFill="1" applyBorder="1"/>
    <xf numFmtId="0" fontId="0" fillId="0" borderId="45" xfId="0" applyBorder="1"/>
    <xf numFmtId="0" fontId="0" fillId="0" borderId="149" xfId="0" applyBorder="1"/>
    <xf numFmtId="164" fontId="18" fillId="13" borderId="86" xfId="0" applyNumberFormat="1" applyFont="1" applyFill="1" applyBorder="1" applyAlignment="1">
      <alignment horizontal="left" vertical="top" wrapText="1"/>
    </xf>
    <xf numFmtId="0" fontId="0" fillId="0" borderId="160" xfId="0" applyBorder="1"/>
    <xf numFmtId="164" fontId="18" fillId="13" borderId="46" xfId="0" applyNumberFormat="1" applyFont="1" applyFill="1" applyBorder="1" applyAlignment="1">
      <alignment horizontal="left" vertical="top" wrapText="1"/>
    </xf>
    <xf numFmtId="0" fontId="0" fillId="0" borderId="162" xfId="0" applyBorder="1"/>
    <xf numFmtId="164" fontId="18" fillId="13" borderId="48" xfId="0" applyNumberFormat="1" applyFont="1" applyFill="1" applyBorder="1" applyAlignment="1">
      <alignment horizontal="left" vertical="top" wrapText="1"/>
    </xf>
    <xf numFmtId="0" fontId="0" fillId="0" borderId="57" xfId="0" applyBorder="1"/>
    <xf numFmtId="164" fontId="18" fillId="13" borderId="18" xfId="0" applyNumberFormat="1" applyFont="1" applyFill="1" applyBorder="1" applyAlignment="1">
      <alignment horizontal="left" vertical="top" wrapText="1"/>
    </xf>
    <xf numFmtId="0" fontId="0" fillId="0" borderId="61" xfId="0" applyBorder="1"/>
    <xf numFmtId="0" fontId="0" fillId="0" borderId="163" xfId="0" applyBorder="1"/>
    <xf numFmtId="164" fontId="36" fillId="0" borderId="74" xfId="0" applyNumberFormat="1" applyFont="1" applyBorder="1" applyAlignment="1">
      <alignment horizontal="left" vertical="top" wrapText="1"/>
    </xf>
    <xf numFmtId="0" fontId="0" fillId="0" borderId="166" xfId="0" applyBorder="1"/>
    <xf numFmtId="164" fontId="34" fillId="0" borderId="164" xfId="0" applyNumberFormat="1" applyFont="1" applyBorder="1" applyAlignment="1">
      <alignment horizontal="left" vertical="top" wrapText="1"/>
    </xf>
    <xf numFmtId="0" fontId="0" fillId="0" borderId="165" xfId="0" applyBorder="1"/>
    <xf numFmtId="164" fontId="36" fillId="0" borderId="84" xfId="0" applyNumberFormat="1" applyFont="1" applyBorder="1" applyAlignment="1">
      <alignment horizontal="left" vertical="top" wrapText="1"/>
    </xf>
    <xf numFmtId="0" fontId="0" fillId="0" borderId="85" xfId="0" applyBorder="1"/>
    <xf numFmtId="0" fontId="41" fillId="0" borderId="0" xfId="0" applyFont="1"/>
    <xf numFmtId="164" fontId="16" fillId="15" borderId="0" xfId="0" applyNumberFormat="1" applyFont="1" applyFill="1" applyAlignment="1">
      <alignment vertical="center"/>
    </xf>
    <xf numFmtId="164" fontId="16" fillId="15" borderId="0" xfId="0" applyNumberFormat="1" applyFont="1" applyFill="1" applyAlignment="1">
      <alignment vertical="top"/>
    </xf>
    <xf numFmtId="164" fontId="0" fillId="16" borderId="0" xfId="0" applyNumberFormat="1" applyFill="1"/>
    <xf numFmtId="164" fontId="16" fillId="15" borderId="0" xfId="0" applyNumberFormat="1" applyFont="1" applyFill="1" applyAlignment="1">
      <alignment horizontal="left" vertical="center"/>
    </xf>
    <xf numFmtId="164" fontId="16" fillId="15" borderId="6" xfId="0" applyNumberFormat="1" applyFont="1" applyFill="1" applyBorder="1" applyAlignment="1">
      <alignment horizontal="left" vertical="center"/>
    </xf>
    <xf numFmtId="164" fontId="18" fillId="3" borderId="10" xfId="0" applyNumberFormat="1" applyFont="1" applyFill="1" applyBorder="1" applyAlignment="1">
      <alignment vertical="center"/>
    </xf>
    <xf numFmtId="164" fontId="22" fillId="15" borderId="112" xfId="0" applyNumberFormat="1" applyFont="1" applyFill="1" applyBorder="1" applyAlignment="1">
      <alignment vertical="center"/>
    </xf>
    <xf numFmtId="164" fontId="22" fillId="15" borderId="113" xfId="0" applyNumberFormat="1" applyFont="1" applyFill="1" applyBorder="1" applyAlignment="1">
      <alignment vertical="center"/>
    </xf>
    <xf numFmtId="164" fontId="25" fillId="15" borderId="113" xfId="0" applyNumberFormat="1" applyFont="1" applyFill="1" applyBorder="1" applyAlignment="1">
      <alignment vertical="center"/>
    </xf>
    <xf numFmtId="164" fontId="25" fillId="15" borderId="114" xfId="0" applyNumberFormat="1" applyFont="1" applyFill="1" applyBorder="1" applyAlignment="1">
      <alignment vertical="center"/>
    </xf>
    <xf numFmtId="164" fontId="22" fillId="15" borderId="16" xfId="0" applyNumberFormat="1" applyFont="1" applyFill="1" applyBorder="1" applyAlignment="1">
      <alignment vertical="center"/>
    </xf>
    <xf numFmtId="164" fontId="25" fillId="15" borderId="5" xfId="0" applyNumberFormat="1" applyFont="1" applyFill="1" applyBorder="1" applyAlignment="1">
      <alignment vertical="center"/>
    </xf>
    <xf numFmtId="164" fontId="25" fillId="15" borderId="17" xfId="0" applyNumberFormat="1" applyFont="1" applyFill="1" applyBorder="1" applyAlignment="1">
      <alignment vertical="center"/>
    </xf>
    <xf numFmtId="164" fontId="22" fillId="15" borderId="18" xfId="0" applyNumberFormat="1" applyFont="1" applyFill="1" applyBorder="1" applyAlignment="1">
      <alignment horizontal="left" vertical="center" wrapText="1"/>
    </xf>
    <xf numFmtId="0" fontId="0" fillId="16" borderId="5" xfId="0" applyFill="1" applyBorder="1"/>
    <xf numFmtId="0" fontId="0" fillId="16" borderId="17" xfId="0" applyFill="1" applyBorder="1"/>
    <xf numFmtId="164" fontId="22" fillId="15" borderId="159" xfId="0" applyNumberFormat="1" applyFont="1" applyFill="1" applyBorder="1" applyAlignment="1">
      <alignment vertical="center"/>
    </xf>
    <xf numFmtId="0" fontId="0" fillId="16" borderId="146" xfId="0" applyFill="1" applyBorder="1"/>
    <xf numFmtId="0" fontId="0" fillId="16" borderId="147" xfId="0" applyFill="1" applyBorder="1"/>
    <xf numFmtId="164" fontId="22" fillId="15" borderId="159" xfId="0" applyNumberFormat="1" applyFont="1" applyFill="1" applyBorder="1" applyAlignment="1">
      <alignment vertical="center"/>
    </xf>
    <xf numFmtId="164" fontId="16" fillId="15" borderId="0" xfId="0" applyNumberFormat="1" applyFont="1" applyFill="1" applyAlignment="1">
      <alignment vertical="top"/>
    </xf>
    <xf numFmtId="164" fontId="19" fillId="0" borderId="68" xfId="0" applyNumberFormat="1" applyFont="1" applyBorder="1"/>
    <xf numFmtId="164" fontId="16" fillId="15" borderId="166" xfId="0" applyNumberFormat="1" applyFont="1" applyFill="1" applyBorder="1" applyAlignment="1">
      <alignment vertical="center"/>
    </xf>
    <xf numFmtId="164" fontId="16" fillId="15" borderId="67" xfId="0" applyNumberFormat="1" applyFont="1" applyFill="1" applyBorder="1" applyAlignment="1">
      <alignment vertical="center"/>
    </xf>
    <xf numFmtId="164" fontId="19" fillId="0" borderId="87" xfId="0" applyNumberFormat="1" applyFont="1" applyBorder="1"/>
    <xf numFmtId="164" fontId="19" fillId="0" borderId="164" xfId="0" applyNumberFormat="1" applyFont="1" applyBorder="1" applyAlignment="1">
      <alignment horizontal="left" vertical="center" wrapText="1"/>
    </xf>
  </cellXfs>
  <cellStyles count="2">
    <cellStyle name="Standard" xfId="0" builtinId="0"/>
    <cellStyle name="Standard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1466850" cy="85725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J90"/>
  <sheetViews>
    <sheetView showGridLines="0" showRowColHeaders="0" tabSelected="1" showRuler="0" zoomScaleNormal="100" zoomScaleSheetLayoutView="100" workbookViewId="0">
      <selection activeCell="B37" sqref="B37:C48"/>
    </sheetView>
  </sheetViews>
  <sheetFormatPr baseColWidth="10" defaultColWidth="9.1796875" defaultRowHeight="12.5" x14ac:dyDescent="0.25"/>
  <cols>
    <col min="1" max="1" width="0.81640625" style="1" customWidth="1"/>
    <col min="2" max="2" width="27.6328125" customWidth="1"/>
    <col min="3" max="3" width="7.6328125" customWidth="1"/>
    <col min="4" max="9" width="13.6328125" customWidth="1"/>
    <col min="10" max="1025" width="6.36328125" customWidth="1"/>
  </cols>
  <sheetData>
    <row r="1" spans="1:10" ht="5.25" customHeight="1" x14ac:dyDescent="0.25"/>
    <row r="2" spans="1:10" ht="15" customHeight="1" x14ac:dyDescent="0.25">
      <c r="B2" s="2"/>
      <c r="G2" s="3" t="s">
        <v>0</v>
      </c>
      <c r="H2" s="4"/>
      <c r="I2" s="4"/>
    </row>
    <row r="3" spans="1:10" ht="15" customHeight="1" x14ac:dyDescent="0.25">
      <c r="G3" s="5" t="s">
        <v>1</v>
      </c>
      <c r="H3" s="6"/>
      <c r="I3" s="6"/>
    </row>
    <row r="4" spans="1:10" ht="15" customHeight="1" x14ac:dyDescent="0.3">
      <c r="G4" s="5" t="s">
        <v>2</v>
      </c>
      <c r="H4" s="6"/>
      <c r="I4" s="6"/>
      <c r="J4" s="7"/>
    </row>
    <row r="5" spans="1:10" ht="15" customHeight="1" x14ac:dyDescent="0.3">
      <c r="G5" s="5"/>
      <c r="H5" s="6"/>
      <c r="I5" s="6"/>
      <c r="J5" s="7"/>
    </row>
    <row r="6" spans="1:10" ht="15" customHeight="1" x14ac:dyDescent="0.3">
      <c r="G6" s="5"/>
      <c r="H6" s="6"/>
      <c r="I6" s="6"/>
      <c r="J6" s="7"/>
    </row>
    <row r="7" spans="1:10" ht="15" customHeight="1" x14ac:dyDescent="0.25">
      <c r="G7" s="5"/>
      <c r="H7" s="6"/>
      <c r="I7" s="6"/>
    </row>
    <row r="8" spans="1:10" s="8" customFormat="1" ht="14.25" customHeight="1" x14ac:dyDescent="0.35">
      <c r="A8" s="9"/>
      <c r="G8" s="5"/>
      <c r="H8" s="6"/>
      <c r="I8" s="6"/>
    </row>
    <row r="9" spans="1:10" ht="15" customHeight="1" x14ac:dyDescent="0.35">
      <c r="A9" s="9"/>
      <c r="B9" s="10"/>
      <c r="C9" s="11"/>
      <c r="D9" s="12"/>
      <c r="E9" s="12"/>
      <c r="F9" s="12"/>
      <c r="G9" s="12"/>
      <c r="H9" s="12"/>
      <c r="I9" s="12"/>
    </row>
    <row r="10" spans="1:10" ht="15" customHeight="1" x14ac:dyDescent="0.35">
      <c r="A10" s="9"/>
      <c r="B10" s="225"/>
    </row>
    <row r="11" spans="1:10" ht="15" customHeight="1" x14ac:dyDescent="0.35">
      <c r="A11" s="9"/>
    </row>
    <row r="12" spans="1:10" ht="15" customHeight="1" x14ac:dyDescent="0.35">
      <c r="A12" s="9"/>
    </row>
    <row r="13" spans="1:10" ht="15" customHeight="1" x14ac:dyDescent="0.35">
      <c r="A13" s="9"/>
    </row>
    <row r="14" spans="1:10" ht="15" customHeight="1" x14ac:dyDescent="0.35">
      <c r="A14" s="9"/>
      <c r="B14" s="13" t="s">
        <v>3</v>
      </c>
      <c r="C14" s="14"/>
      <c r="D14" s="14"/>
      <c r="E14" s="14"/>
      <c r="F14" s="14"/>
      <c r="G14" s="14"/>
      <c r="H14" s="14"/>
      <c r="I14" s="14"/>
    </row>
    <row r="15" spans="1:10" ht="6.75" customHeight="1" x14ac:dyDescent="0.35">
      <c r="A15" s="9"/>
      <c r="B15" s="15"/>
    </row>
    <row r="16" spans="1:10" ht="15" customHeight="1" x14ac:dyDescent="0.35">
      <c r="A16" s="9"/>
      <c r="B16" s="471" t="str">
        <f>"Pfandbriefe outstanding and their cover"</f>
        <v>Pfandbriefe outstanding and their cover</v>
      </c>
    </row>
    <row r="17" spans="1:9" ht="15" customHeight="1" x14ac:dyDescent="0.35">
      <c r="A17" s="9"/>
      <c r="B17" s="471" t="str">
        <f>UebInstitutQuartal</f>
        <v>3. Quarter 2026</v>
      </c>
    </row>
    <row r="18" spans="1:9" ht="21" customHeight="1" x14ac:dyDescent="0.35">
      <c r="A18" s="9"/>
    </row>
    <row r="19" spans="1:9" s="8" customFormat="1" ht="14" customHeight="1" x14ac:dyDescent="0.35">
      <c r="A19" s="17">
        <v>0</v>
      </c>
      <c r="B19" s="359" t="s">
        <v>4</v>
      </c>
      <c r="C19" s="359"/>
      <c r="D19" s="408" t="s">
        <v>5</v>
      </c>
      <c r="E19" s="409"/>
      <c r="F19" s="408" t="s">
        <v>6</v>
      </c>
      <c r="G19" s="409"/>
      <c r="H19" s="406" t="s">
        <v>7</v>
      </c>
      <c r="I19" s="407"/>
    </row>
    <row r="20" spans="1:9" s="8" customFormat="1" ht="15" customHeight="1" x14ac:dyDescent="0.35">
      <c r="A20" s="17">
        <v>0</v>
      </c>
      <c r="B20" s="360" t="s">
        <v>8</v>
      </c>
      <c r="C20" s="361"/>
      <c r="D20" s="18" t="str">
        <f>AktQuartKurz&amp;" "&amp;AktJahr</f>
        <v>Q3 2026</v>
      </c>
      <c r="E20" s="19" t="str">
        <f>AktQuartKurz&amp;" "&amp;(AktJahr-1)</f>
        <v>Q3 2025</v>
      </c>
      <c r="F20" s="20" t="str">
        <f>D20</f>
        <v>Q3 2026</v>
      </c>
      <c r="G20" s="19" t="str">
        <f>E20</f>
        <v>Q3 2025</v>
      </c>
      <c r="H20" s="20" t="str">
        <f>D20</f>
        <v>Q3 2026</v>
      </c>
      <c r="I20" s="19" t="str">
        <f>E20</f>
        <v>Q3 2025</v>
      </c>
    </row>
    <row r="21" spans="1:9" ht="15" customHeight="1" x14ac:dyDescent="0.25">
      <c r="A21" s="17">
        <v>0</v>
      </c>
      <c r="B21" s="472" t="s">
        <v>9</v>
      </c>
      <c r="C21" s="363" t="s">
        <v>10</v>
      </c>
      <c r="D21" s="364">
        <v>33730.6973</v>
      </c>
      <c r="E21" s="365">
        <v>33935.300000000003</v>
      </c>
      <c r="F21" s="364">
        <v>30524.918099999999</v>
      </c>
      <c r="G21" s="365">
        <v>32261.4</v>
      </c>
      <c r="H21" s="364">
        <v>28694.8233</v>
      </c>
      <c r="I21" s="365">
        <v>30180.400000000001</v>
      </c>
    </row>
    <row r="22" spans="1:9" ht="15" customHeight="1" x14ac:dyDescent="0.25">
      <c r="A22" s="17">
        <v>0</v>
      </c>
      <c r="B22" s="363" t="s">
        <v>11</v>
      </c>
      <c r="C22" s="363" t="s">
        <v>10</v>
      </c>
      <c r="D22" s="364">
        <v>0</v>
      </c>
      <c r="E22" s="365">
        <v>0</v>
      </c>
      <c r="F22" s="364">
        <v>0</v>
      </c>
      <c r="G22" s="365">
        <v>0</v>
      </c>
      <c r="H22" s="364">
        <v>0</v>
      </c>
      <c r="I22" s="365">
        <v>0</v>
      </c>
    </row>
    <row r="23" spans="1:9" ht="15" customHeight="1" x14ac:dyDescent="0.25">
      <c r="A23" s="17">
        <v>0</v>
      </c>
      <c r="B23" s="367" t="s">
        <v>12</v>
      </c>
      <c r="C23" s="367" t="str">
        <f>C21</f>
        <v>(€ mn.)</v>
      </c>
      <c r="D23" s="368">
        <v>36069.75</v>
      </c>
      <c r="E23" s="369">
        <v>36920.1</v>
      </c>
      <c r="F23" s="368">
        <v>33865.2307</v>
      </c>
      <c r="G23" s="369">
        <v>36317.800000000003</v>
      </c>
      <c r="H23" s="368">
        <v>31905.0088</v>
      </c>
      <c r="I23" s="369">
        <v>33994.400000000001</v>
      </c>
    </row>
    <row r="24" spans="1:9" ht="15" customHeight="1" x14ac:dyDescent="0.25">
      <c r="A24" s="17">
        <v>0</v>
      </c>
      <c r="B24" s="370" t="s">
        <v>11</v>
      </c>
      <c r="C24" s="370" t="str">
        <f>C21</f>
        <v>(€ mn.)</v>
      </c>
      <c r="D24" s="371">
        <v>0</v>
      </c>
      <c r="E24" s="372">
        <v>0</v>
      </c>
      <c r="F24" s="371">
        <v>0</v>
      </c>
      <c r="G24" s="372">
        <v>0</v>
      </c>
      <c r="H24" s="371">
        <v>0</v>
      </c>
      <c r="I24" s="372">
        <v>0</v>
      </c>
    </row>
    <row r="25" spans="1:9" ht="15" customHeight="1" x14ac:dyDescent="0.25">
      <c r="A25" s="17">
        <v>0</v>
      </c>
      <c r="B25" s="363" t="s">
        <v>13</v>
      </c>
      <c r="C25" s="363" t="str">
        <f>C21</f>
        <v>(€ mn.)</v>
      </c>
      <c r="D25" s="364">
        <f t="shared" ref="D25:I25" si="0">D23-D21</f>
        <v>2339.0527000000002</v>
      </c>
      <c r="E25" s="365">
        <f t="shared" si="0"/>
        <v>2984.7999999999956</v>
      </c>
      <c r="F25" s="364">
        <f t="shared" si="0"/>
        <v>3340.3126000000011</v>
      </c>
      <c r="G25" s="365">
        <f t="shared" si="0"/>
        <v>4056.4000000000015</v>
      </c>
      <c r="H25" s="364">
        <f t="shared" si="0"/>
        <v>3210.1854999999996</v>
      </c>
      <c r="I25" s="365">
        <f t="shared" si="0"/>
        <v>3814</v>
      </c>
    </row>
    <row r="26" spans="1:9" ht="15" customHeight="1" x14ac:dyDescent="0.25">
      <c r="A26" s="17">
        <v>0</v>
      </c>
      <c r="B26" s="410" t="s">
        <v>14</v>
      </c>
      <c r="C26" s="411"/>
      <c r="D26" s="371">
        <f t="shared" ref="D26:I26" si="1">IF(D21=0,0,100*D25/D21)</f>
        <v>6.9344925756989912</v>
      </c>
      <c r="E26" s="372">
        <f t="shared" si="1"/>
        <v>8.795560964541334</v>
      </c>
      <c r="F26" s="371">
        <f t="shared" si="1"/>
        <v>10.942904380798327</v>
      </c>
      <c r="G26" s="372">
        <f t="shared" si="1"/>
        <v>12.57353989597476</v>
      </c>
      <c r="H26" s="371">
        <f t="shared" si="1"/>
        <v>11.187333221877687</v>
      </c>
      <c r="I26" s="372">
        <f t="shared" si="1"/>
        <v>12.637340790711852</v>
      </c>
    </row>
    <row r="27" spans="1:9" ht="15" customHeight="1" x14ac:dyDescent="0.25">
      <c r="A27" s="17"/>
      <c r="B27" s="379" t="s">
        <v>15</v>
      </c>
      <c r="C27" s="379" t="str">
        <f>C23</f>
        <v>(€ mn.)</v>
      </c>
      <c r="D27" s="380">
        <v>1274.8104000000001</v>
      </c>
      <c r="E27" s="381">
        <v>1262.5</v>
      </c>
      <c r="F27" s="380">
        <v>610.49839999999995</v>
      </c>
      <c r="G27" s="381">
        <v>645.20000000000005</v>
      </c>
      <c r="H27" s="382"/>
      <c r="I27" s="383"/>
    </row>
    <row r="28" spans="1:9" ht="15" customHeight="1" x14ac:dyDescent="0.25">
      <c r="A28" s="17"/>
      <c r="B28" s="379" t="s">
        <v>16</v>
      </c>
      <c r="C28" s="379" t="str">
        <f>C24</f>
        <v>(€ mn.)</v>
      </c>
      <c r="D28" s="380">
        <v>0</v>
      </c>
      <c r="E28" s="381">
        <v>0</v>
      </c>
      <c r="F28" s="380">
        <v>0</v>
      </c>
      <c r="G28" s="381">
        <v>0</v>
      </c>
      <c r="H28" s="384"/>
      <c r="I28" s="384"/>
    </row>
    <row r="29" spans="1:9" ht="15" customHeight="1" x14ac:dyDescent="0.25">
      <c r="A29" s="17"/>
      <c r="B29" s="379" t="s">
        <v>17</v>
      </c>
      <c r="C29" s="379" t="str">
        <f>C25</f>
        <v>(€ mn.)</v>
      </c>
      <c r="D29" s="385">
        <v>1064.2422999999999</v>
      </c>
      <c r="E29" s="386">
        <v>1722.3</v>
      </c>
      <c r="F29" s="385">
        <v>2729.8141999999998</v>
      </c>
      <c r="G29" s="386">
        <v>3411.2</v>
      </c>
      <c r="H29" s="384"/>
      <c r="I29" s="384"/>
    </row>
    <row r="30" spans="1:9" ht="12" customHeight="1" x14ac:dyDescent="0.35">
      <c r="A30" s="9"/>
      <c r="B30" s="363"/>
      <c r="C30" s="363"/>
      <c r="D30" s="22"/>
      <c r="E30" s="374"/>
      <c r="F30" s="22"/>
      <c r="G30" s="374"/>
      <c r="H30" s="22"/>
      <c r="I30" s="374"/>
    </row>
    <row r="31" spans="1:9" ht="30" customHeight="1" x14ac:dyDescent="0.35">
      <c r="A31" s="9"/>
      <c r="B31" s="25" t="s">
        <v>18</v>
      </c>
      <c r="C31" s="375" t="str">
        <f>C21</f>
        <v>(€ mn.)</v>
      </c>
      <c r="D31" s="26">
        <v>2339.0527000000002</v>
      </c>
      <c r="E31" s="27">
        <v>2984.8</v>
      </c>
      <c r="F31" s="26">
        <v>3340.3125</v>
      </c>
      <c r="G31" s="27">
        <v>4056.4</v>
      </c>
      <c r="H31" s="28"/>
      <c r="I31" s="29"/>
    </row>
    <row r="32" spans="1:9" ht="15" customHeight="1" x14ac:dyDescent="0.25">
      <c r="A32" s="17">
        <v>0</v>
      </c>
      <c r="B32" s="410" t="s">
        <v>14</v>
      </c>
      <c r="C32" s="410"/>
      <c r="D32" s="371">
        <f>IF(D21=0,0,100*D31/D21)</f>
        <v>6.9344925756989912</v>
      </c>
      <c r="E32" s="372">
        <f>IF(E21=0,0,100*E31/E21)</f>
        <v>8.7955609645413464</v>
      </c>
      <c r="F32" s="371">
        <f>IF(F21=0,0,100*F31/F21)</f>
        <v>10.942904053197116</v>
      </c>
      <c r="G32" s="372">
        <f>IF(G21=0,0,100*G31/G21)</f>
        <v>12.573539895974756</v>
      </c>
      <c r="H32" s="376"/>
      <c r="I32" s="376"/>
    </row>
    <row r="33" spans="1:9" ht="12" customHeight="1" x14ac:dyDescent="0.35">
      <c r="A33" s="9"/>
      <c r="B33" s="363" t="str">
        <f>FnRwbBerH</f>
        <v>* The dynamic approach was used for calculating the risk-adjusted net present value" according to section 5 para. 1 no. 2 of the Net Present Value Regulation (PfandBarwertV).</v>
      </c>
      <c r="C33" s="363"/>
      <c r="D33" s="24"/>
      <c r="E33" s="24"/>
      <c r="F33" s="24"/>
      <c r="G33" s="24"/>
      <c r="H33" s="24"/>
      <c r="I33" s="24"/>
    </row>
    <row r="34" spans="1:9" ht="20.25" customHeight="1" x14ac:dyDescent="0.35">
      <c r="B34" s="8"/>
      <c r="C34" s="8"/>
      <c r="D34" s="8"/>
      <c r="E34" s="8"/>
      <c r="F34" s="8"/>
      <c r="G34" s="8"/>
      <c r="H34" s="8"/>
      <c r="I34" s="8"/>
    </row>
    <row r="35" spans="1:9" s="8" customFormat="1" ht="14" customHeight="1" x14ac:dyDescent="0.35">
      <c r="A35" s="17">
        <v>1</v>
      </c>
      <c r="B35" s="359" t="s">
        <v>4</v>
      </c>
      <c r="C35" s="359"/>
      <c r="D35" s="408" t="s">
        <v>5</v>
      </c>
      <c r="E35" s="409"/>
      <c r="F35" s="408" t="s">
        <v>6</v>
      </c>
      <c r="G35" s="409"/>
      <c r="H35" s="406" t="s">
        <v>7</v>
      </c>
      <c r="I35" s="407"/>
    </row>
    <row r="36" spans="1:9" ht="15" customHeight="1" x14ac:dyDescent="0.25">
      <c r="A36" s="17">
        <v>1</v>
      </c>
      <c r="B36" s="360" t="s">
        <v>8</v>
      </c>
      <c r="C36" s="361"/>
      <c r="D36" s="18" t="str">
        <f>AktQuartKurz&amp;" "&amp;AktJahr</f>
        <v>Q3 2026</v>
      </c>
      <c r="E36" s="19" t="str">
        <f>AktQuartKurz&amp;" "&amp;(AktJahr-1)</f>
        <v>Q3 2025</v>
      </c>
      <c r="F36" s="20" t="str">
        <f>D36</f>
        <v>Q3 2026</v>
      </c>
      <c r="G36" s="19" t="str">
        <f>E36</f>
        <v>Q3 2025</v>
      </c>
      <c r="H36" s="20" t="str">
        <f>D36</f>
        <v>Q3 2026</v>
      </c>
      <c r="I36" s="19" t="str">
        <f>E36</f>
        <v>Q3 2025</v>
      </c>
    </row>
    <row r="37" spans="1:9" ht="15" customHeight="1" x14ac:dyDescent="0.25">
      <c r="A37" s="17">
        <v>1</v>
      </c>
      <c r="B37" s="472" t="s">
        <v>19</v>
      </c>
      <c r="C37" s="363" t="str">
        <f>C27</f>
        <v>(€ mn.)</v>
      </c>
      <c r="D37" s="364">
        <v>1039.1248000000001</v>
      </c>
      <c r="E37" s="365">
        <v>1142</v>
      </c>
      <c r="F37" s="364">
        <v>1067.1220000000001</v>
      </c>
      <c r="G37" s="365">
        <v>1246</v>
      </c>
      <c r="H37" s="364">
        <v>1000.2725</v>
      </c>
      <c r="I37" s="365">
        <v>1173.5999999999999</v>
      </c>
    </row>
    <row r="38" spans="1:9" s="8" customFormat="1" ht="15" customHeight="1" x14ac:dyDescent="0.35">
      <c r="A38" s="17">
        <v>1</v>
      </c>
      <c r="B38" s="363" t="s">
        <v>11</v>
      </c>
      <c r="C38" s="363" t="str">
        <f>C37</f>
        <v>(€ mn.)</v>
      </c>
      <c r="D38" s="364">
        <v>0</v>
      </c>
      <c r="E38" s="365">
        <v>0</v>
      </c>
      <c r="F38" s="364">
        <v>0</v>
      </c>
      <c r="G38" s="365">
        <v>0</v>
      </c>
      <c r="H38" s="364">
        <v>0</v>
      </c>
      <c r="I38" s="365">
        <v>0</v>
      </c>
    </row>
    <row r="39" spans="1:9" ht="15" customHeight="1" x14ac:dyDescent="0.25">
      <c r="A39" s="17">
        <v>1</v>
      </c>
      <c r="B39" s="367" t="s">
        <v>12</v>
      </c>
      <c r="C39" s="367" t="str">
        <f>C37</f>
        <v>(€ mn.)</v>
      </c>
      <c r="D39" s="368">
        <v>1180.7230999999999</v>
      </c>
      <c r="E39" s="369">
        <v>1260.2</v>
      </c>
      <c r="F39" s="368">
        <v>1208.1960999999999</v>
      </c>
      <c r="G39" s="369">
        <v>1394.1</v>
      </c>
      <c r="H39" s="368">
        <v>1109.6491000000001</v>
      </c>
      <c r="I39" s="369">
        <v>1266.9000000000001</v>
      </c>
    </row>
    <row r="40" spans="1:9" ht="15" customHeight="1" x14ac:dyDescent="0.25">
      <c r="A40" s="17">
        <v>1</v>
      </c>
      <c r="B40" s="370" t="s">
        <v>11</v>
      </c>
      <c r="C40" s="370" t="str">
        <f>C37</f>
        <v>(€ mn.)</v>
      </c>
      <c r="D40" s="371">
        <v>0</v>
      </c>
      <c r="E40" s="372">
        <v>0</v>
      </c>
      <c r="F40" s="371">
        <v>4.8792999999999997</v>
      </c>
      <c r="G40" s="372">
        <v>10.4</v>
      </c>
      <c r="H40" s="371">
        <v>0.8256</v>
      </c>
      <c r="I40" s="372">
        <v>5.7</v>
      </c>
    </row>
    <row r="41" spans="1:9" ht="15" customHeight="1" x14ac:dyDescent="0.25">
      <c r="A41" s="17">
        <v>1</v>
      </c>
      <c r="B41" s="363" t="s">
        <v>13</v>
      </c>
      <c r="C41" s="363" t="str">
        <f>C37</f>
        <v>(€ mn.)</v>
      </c>
      <c r="D41" s="364">
        <f t="shared" ref="D41:I41" si="2">D39-D37</f>
        <v>141.59829999999988</v>
      </c>
      <c r="E41" s="365">
        <f t="shared" si="2"/>
        <v>118.20000000000005</v>
      </c>
      <c r="F41" s="364">
        <f t="shared" si="2"/>
        <v>141.07409999999982</v>
      </c>
      <c r="G41" s="365">
        <f t="shared" si="2"/>
        <v>148.09999999999991</v>
      </c>
      <c r="H41" s="364">
        <f t="shared" si="2"/>
        <v>109.37660000000005</v>
      </c>
      <c r="I41" s="365">
        <f t="shared" si="2"/>
        <v>93.300000000000182</v>
      </c>
    </row>
    <row r="42" spans="1:9" ht="15" customHeight="1" x14ac:dyDescent="0.25">
      <c r="A42" s="17">
        <v>1</v>
      </c>
      <c r="B42" s="410" t="s">
        <v>14</v>
      </c>
      <c r="C42" s="411"/>
      <c r="D42" s="371">
        <f t="shared" ref="D42:I42" si="3">IF(D37=0,0,100*D41/D37)</f>
        <v>13.626688536352887</v>
      </c>
      <c r="E42" s="372">
        <f t="shared" si="3"/>
        <v>10.350262697022771</v>
      </c>
      <c r="F42" s="371">
        <f t="shared" si="3"/>
        <v>13.220053564634579</v>
      </c>
      <c r="G42" s="372">
        <f t="shared" si="3"/>
        <v>11.886035313001598</v>
      </c>
      <c r="H42" s="371">
        <f t="shared" si="3"/>
        <v>10.934680299618359</v>
      </c>
      <c r="I42" s="372">
        <f t="shared" si="3"/>
        <v>7.9498977505112638</v>
      </c>
    </row>
    <row r="43" spans="1:9" ht="15" customHeight="1" x14ac:dyDescent="0.25">
      <c r="A43" s="17"/>
      <c r="B43" s="379" t="s">
        <v>15</v>
      </c>
      <c r="C43" s="379" t="str">
        <f>C39</f>
        <v>(€ mn.)</v>
      </c>
      <c r="D43" s="380">
        <v>40.661999999999999</v>
      </c>
      <c r="E43" s="381">
        <v>44.7</v>
      </c>
      <c r="F43" s="380">
        <v>21.342400000000001</v>
      </c>
      <c r="G43" s="381">
        <v>24.9</v>
      </c>
      <c r="H43" s="382"/>
      <c r="I43" s="383"/>
    </row>
    <row r="44" spans="1:9" ht="15" customHeight="1" x14ac:dyDescent="0.25">
      <c r="A44" s="17"/>
      <c r="B44" s="379" t="s">
        <v>16</v>
      </c>
      <c r="C44" s="379" t="str">
        <f>C40</f>
        <v>(€ mn.)</v>
      </c>
      <c r="D44" s="380">
        <v>0</v>
      </c>
      <c r="E44" s="381">
        <v>0</v>
      </c>
      <c r="F44" s="380">
        <v>0</v>
      </c>
      <c r="G44" s="381">
        <v>0</v>
      </c>
      <c r="H44" s="384"/>
      <c r="I44" s="384"/>
    </row>
    <row r="45" spans="1:9" ht="15" customHeight="1" x14ac:dyDescent="0.25">
      <c r="A45" s="17"/>
      <c r="B45" s="379" t="s">
        <v>17</v>
      </c>
      <c r="C45" s="379" t="str">
        <f>C41</f>
        <v>(€ mn.)</v>
      </c>
      <c r="D45" s="385">
        <v>100.9363</v>
      </c>
      <c r="E45" s="386">
        <v>73.5</v>
      </c>
      <c r="F45" s="385">
        <v>119.7317</v>
      </c>
      <c r="G45" s="386">
        <v>123.2</v>
      </c>
      <c r="H45" s="384"/>
      <c r="I45" s="384"/>
    </row>
    <row r="46" spans="1:9" ht="12" customHeight="1" x14ac:dyDescent="0.35">
      <c r="A46" s="9"/>
      <c r="B46" s="363"/>
      <c r="C46" s="363"/>
      <c r="D46" s="22"/>
      <c r="E46" s="374"/>
      <c r="F46" s="22"/>
      <c r="G46" s="374"/>
      <c r="H46" s="22"/>
      <c r="I46" s="374"/>
    </row>
    <row r="47" spans="1:9" ht="30" customHeight="1" x14ac:dyDescent="0.35">
      <c r="A47" s="9"/>
      <c r="B47" s="25" t="s">
        <v>18</v>
      </c>
      <c r="C47" s="375" t="str">
        <f>C37</f>
        <v>(€ mn.)</v>
      </c>
      <c r="D47" s="26">
        <v>141.59829999999999</v>
      </c>
      <c r="E47" s="27">
        <v>118.2</v>
      </c>
      <c r="F47" s="26">
        <v>141.07409999999999</v>
      </c>
      <c r="G47" s="27">
        <v>148.1</v>
      </c>
      <c r="H47" s="28"/>
      <c r="I47" s="29"/>
    </row>
    <row r="48" spans="1:9" ht="15" customHeight="1" x14ac:dyDescent="0.25">
      <c r="A48" s="17">
        <v>0</v>
      </c>
      <c r="B48" s="410" t="s">
        <v>14</v>
      </c>
      <c r="C48" s="410"/>
      <c r="D48" s="371">
        <f>IF(D37=0,0,100*D47/D37)</f>
        <v>13.6266885363529</v>
      </c>
      <c r="E48" s="372">
        <f>IF(E37=0,0,100*E47/E37)</f>
        <v>10.350262697022767</v>
      </c>
      <c r="F48" s="371">
        <f>IF(F37=0,0,100*F47/F37)</f>
        <v>13.220053564634593</v>
      </c>
      <c r="G48" s="372">
        <f>IF(G37=0,0,100*G47/G37)</f>
        <v>11.886035313001605</v>
      </c>
      <c r="H48" s="376"/>
      <c r="I48" s="376"/>
    </row>
    <row r="49" spans="1:9" s="8" customFormat="1" ht="12" customHeight="1" x14ac:dyDescent="0.35">
      <c r="A49" s="9"/>
      <c r="B49" s="363" t="str">
        <f>FnRwbBerO</f>
        <v>* The dynamic approach was used for calculating the risk-adjusted net present value" according to section 5 para. 1 no. 2 of the Net Present Value Regulation (PfandBarwertV).</v>
      </c>
      <c r="C49" s="363"/>
      <c r="D49" s="24"/>
      <c r="E49" s="24"/>
      <c r="F49" s="24"/>
      <c r="G49" s="24"/>
      <c r="H49" s="24"/>
      <c r="I49" s="24"/>
    </row>
    <row r="50" spans="1:9" s="8" customFormat="1" ht="20.25" customHeight="1" x14ac:dyDescent="0.35">
      <c r="A50" s="9"/>
    </row>
    <row r="51" spans="1:9" s="8" customFormat="1" ht="14" hidden="1" customHeight="1" x14ac:dyDescent="0.35">
      <c r="A51" s="17">
        <v>2</v>
      </c>
      <c r="B51" s="359" t="s">
        <v>4</v>
      </c>
      <c r="C51" s="359"/>
      <c r="D51" s="408" t="s">
        <v>5</v>
      </c>
      <c r="E51" s="409"/>
      <c r="F51" s="408" t="s">
        <v>6</v>
      </c>
      <c r="G51" s="409"/>
      <c r="H51" s="406" t="s">
        <v>7</v>
      </c>
      <c r="I51" s="407"/>
    </row>
    <row r="52" spans="1:9" s="8" customFormat="1" ht="15" hidden="1" customHeight="1" x14ac:dyDescent="0.35">
      <c r="A52" s="17">
        <v>2</v>
      </c>
      <c r="B52" s="360" t="s">
        <v>8</v>
      </c>
      <c r="C52" s="361"/>
      <c r="D52" s="18" t="str">
        <f>AktQuartKurz&amp;" "&amp;AktJahr</f>
        <v>Q3 2026</v>
      </c>
      <c r="E52" s="19" t="str">
        <f>AktQuartKurz&amp;" "&amp;(AktJahr-1)</f>
        <v>Q3 2025</v>
      </c>
      <c r="F52" s="20" t="str">
        <f>D52</f>
        <v>Q3 2026</v>
      </c>
      <c r="G52" s="19" t="str">
        <f>E52</f>
        <v>Q3 2025</v>
      </c>
      <c r="H52" s="20" t="str">
        <f>D52</f>
        <v>Q3 2026</v>
      </c>
      <c r="I52" s="19" t="str">
        <f>E52</f>
        <v>Q3 2025</v>
      </c>
    </row>
    <row r="53" spans="1:9" ht="15" hidden="1" customHeight="1" x14ac:dyDescent="0.25">
      <c r="A53" s="17">
        <v>2</v>
      </c>
      <c r="B53" s="362" t="s">
        <v>20</v>
      </c>
      <c r="C53" s="363" t="str">
        <f>C43</f>
        <v>(€ mn.)</v>
      </c>
      <c r="D53" s="364">
        <v>0</v>
      </c>
      <c r="E53" s="365">
        <v>0</v>
      </c>
      <c r="F53" s="364">
        <v>0</v>
      </c>
      <c r="G53" s="365">
        <v>0</v>
      </c>
      <c r="H53" s="364">
        <v>0</v>
      </c>
      <c r="I53" s="365">
        <v>0</v>
      </c>
    </row>
    <row r="54" spans="1:9" ht="15" hidden="1" customHeight="1" x14ac:dyDescent="0.25">
      <c r="A54" s="17">
        <v>2</v>
      </c>
      <c r="B54" s="363" t="s">
        <v>11</v>
      </c>
      <c r="C54" s="363" t="str">
        <f>C53</f>
        <v>(€ mn.)</v>
      </c>
      <c r="D54" s="364">
        <v>0</v>
      </c>
      <c r="E54" s="365">
        <v>0</v>
      </c>
      <c r="F54" s="364">
        <v>0</v>
      </c>
      <c r="G54" s="365">
        <v>0</v>
      </c>
      <c r="H54" s="364">
        <v>0</v>
      </c>
      <c r="I54" s="365">
        <v>0</v>
      </c>
    </row>
    <row r="55" spans="1:9" ht="15" hidden="1" customHeight="1" x14ac:dyDescent="0.25">
      <c r="A55" s="17">
        <v>2</v>
      </c>
      <c r="B55" s="366" t="s">
        <v>12</v>
      </c>
      <c r="C55" s="367" t="str">
        <f>C53</f>
        <v>(€ mn.)</v>
      </c>
      <c r="D55" s="368">
        <v>0</v>
      </c>
      <c r="E55" s="369">
        <v>0</v>
      </c>
      <c r="F55" s="368">
        <v>0</v>
      </c>
      <c r="G55" s="369">
        <v>0</v>
      </c>
      <c r="H55" s="368">
        <v>0</v>
      </c>
      <c r="I55" s="369">
        <v>0</v>
      </c>
    </row>
    <row r="56" spans="1:9" ht="15" hidden="1" customHeight="1" x14ac:dyDescent="0.25">
      <c r="A56" s="17">
        <v>2</v>
      </c>
      <c r="B56" s="370" t="s">
        <v>11</v>
      </c>
      <c r="C56" s="370" t="str">
        <f>C53</f>
        <v>(€ mn.)</v>
      </c>
      <c r="D56" s="371">
        <v>0</v>
      </c>
      <c r="E56" s="372">
        <v>0</v>
      </c>
      <c r="F56" s="371">
        <v>0</v>
      </c>
      <c r="G56" s="372">
        <v>0</v>
      </c>
      <c r="H56" s="371">
        <v>0</v>
      </c>
      <c r="I56" s="372">
        <v>0</v>
      </c>
    </row>
    <row r="57" spans="1:9" ht="15" hidden="1" customHeight="1" x14ac:dyDescent="0.25">
      <c r="A57" s="17">
        <v>2</v>
      </c>
      <c r="B57" s="373" t="s">
        <v>13</v>
      </c>
      <c r="C57" s="363" t="str">
        <f>C53</f>
        <v>(€ mn.)</v>
      </c>
      <c r="D57" s="364">
        <f t="shared" ref="D57:I57" si="4">D55-D53</f>
        <v>0</v>
      </c>
      <c r="E57" s="365">
        <f t="shared" si="4"/>
        <v>0</v>
      </c>
      <c r="F57" s="364">
        <f t="shared" si="4"/>
        <v>0</v>
      </c>
      <c r="G57" s="365">
        <f t="shared" si="4"/>
        <v>0</v>
      </c>
      <c r="H57" s="364">
        <f t="shared" si="4"/>
        <v>0</v>
      </c>
      <c r="I57" s="365">
        <f t="shared" si="4"/>
        <v>0</v>
      </c>
    </row>
    <row r="58" spans="1:9" s="8" customFormat="1" ht="15" hidden="1" customHeight="1" x14ac:dyDescent="0.35">
      <c r="A58" s="17">
        <v>2</v>
      </c>
      <c r="B58" s="410" t="s">
        <v>14</v>
      </c>
      <c r="C58" s="411"/>
      <c r="D58" s="371">
        <f t="shared" ref="D58:I58" si="5">IF(D53=0,0,100*D57/D53)</f>
        <v>0</v>
      </c>
      <c r="E58" s="372">
        <f t="shared" si="5"/>
        <v>0</v>
      </c>
      <c r="F58" s="371">
        <f t="shared" si="5"/>
        <v>0</v>
      </c>
      <c r="G58" s="372">
        <f t="shared" si="5"/>
        <v>0</v>
      </c>
      <c r="H58" s="371">
        <f t="shared" si="5"/>
        <v>0</v>
      </c>
      <c r="I58" s="372">
        <f t="shared" si="5"/>
        <v>0</v>
      </c>
    </row>
    <row r="59" spans="1:9" s="8" customFormat="1" ht="15" hidden="1" customHeight="1" x14ac:dyDescent="0.35">
      <c r="A59" s="17"/>
      <c r="B59" s="379" t="s">
        <v>15</v>
      </c>
      <c r="C59" s="379" t="str">
        <f>C55</f>
        <v>(€ mn.)</v>
      </c>
      <c r="D59" s="380">
        <v>0</v>
      </c>
      <c r="E59" s="381">
        <v>0</v>
      </c>
      <c r="F59" s="380">
        <v>0</v>
      </c>
      <c r="G59" s="381">
        <v>0</v>
      </c>
      <c r="H59" s="382"/>
      <c r="I59" s="383"/>
    </row>
    <row r="60" spans="1:9" s="8" customFormat="1" ht="15" hidden="1" customHeight="1" x14ac:dyDescent="0.35">
      <c r="A60" s="17"/>
      <c r="B60" s="379" t="s">
        <v>16</v>
      </c>
      <c r="C60" s="379" t="str">
        <f>C56</f>
        <v>(€ mn.)</v>
      </c>
      <c r="D60" s="380">
        <v>0</v>
      </c>
      <c r="E60" s="381">
        <v>0</v>
      </c>
      <c r="F60" s="380">
        <v>0</v>
      </c>
      <c r="G60" s="381">
        <v>0</v>
      </c>
      <c r="H60" s="384"/>
      <c r="I60" s="384"/>
    </row>
    <row r="61" spans="1:9" s="8" customFormat="1" ht="15" hidden="1" customHeight="1" x14ac:dyDescent="0.35">
      <c r="A61" s="17"/>
      <c r="B61" s="379" t="s">
        <v>17</v>
      </c>
      <c r="C61" s="379" t="str">
        <f>C57</f>
        <v>(€ mn.)</v>
      </c>
      <c r="D61" s="385">
        <v>0</v>
      </c>
      <c r="E61" s="386">
        <v>0</v>
      </c>
      <c r="F61" s="385">
        <v>0</v>
      </c>
      <c r="G61" s="386">
        <v>0</v>
      </c>
      <c r="H61" s="384"/>
      <c r="I61" s="384"/>
    </row>
    <row r="62" spans="1:9" ht="12" hidden="1" customHeight="1" x14ac:dyDescent="0.35">
      <c r="A62" s="9"/>
      <c r="B62" s="363"/>
      <c r="C62" s="363"/>
      <c r="D62" s="22"/>
      <c r="E62" s="374"/>
      <c r="F62" s="22"/>
      <c r="G62" s="374"/>
      <c r="H62" s="22"/>
      <c r="I62" s="374"/>
    </row>
    <row r="63" spans="1:9" ht="30" hidden="1" customHeight="1" x14ac:dyDescent="0.35">
      <c r="A63" s="9"/>
      <c r="B63" s="25" t="s">
        <v>18</v>
      </c>
      <c r="C63" s="375" t="str">
        <f>C53</f>
        <v>(€ mn.)</v>
      </c>
      <c r="D63" s="26">
        <f>D57</f>
        <v>0</v>
      </c>
      <c r="E63" s="27">
        <f>E57</f>
        <v>0</v>
      </c>
      <c r="F63" s="26">
        <f>F57</f>
        <v>0</v>
      </c>
      <c r="G63" s="27">
        <f>G57</f>
        <v>0</v>
      </c>
      <c r="H63" s="28"/>
      <c r="I63" s="29"/>
    </row>
    <row r="64" spans="1:9" ht="15" hidden="1" customHeight="1" x14ac:dyDescent="0.25">
      <c r="A64" s="17">
        <v>0</v>
      </c>
      <c r="B64" s="410" t="s">
        <v>14</v>
      </c>
      <c r="C64" s="411"/>
      <c r="D64" s="371">
        <f>IF(D53=0,0,100*D63/D53)</f>
        <v>0</v>
      </c>
      <c r="E64" s="372">
        <f>IF(E53=0,0,100*E63/E53)</f>
        <v>0</v>
      </c>
      <c r="F64" s="371">
        <f>IF(F53=0,0,100*F63/F53)</f>
        <v>0</v>
      </c>
      <c r="G64" s="372">
        <f>IF(G53=0,0,100*G63/G53)</f>
        <v>0</v>
      </c>
      <c r="H64" s="376"/>
      <c r="I64" s="376"/>
    </row>
    <row r="65" spans="1:9" ht="12" hidden="1" customHeight="1" x14ac:dyDescent="0.35">
      <c r="A65" s="9"/>
      <c r="B65" s="363" t="str">
        <f>FnRwbBerS</f>
        <v>* The dynamic approach was used for calculating the risk-adjusted net present value" according to section 5 para. 1 no. 2 of the Net Present Value Regulation (PfandBarwertV).</v>
      </c>
      <c r="C65" s="363"/>
      <c r="D65" s="24"/>
      <c r="E65" s="24"/>
      <c r="F65" s="24"/>
      <c r="G65" s="24"/>
      <c r="H65" s="24"/>
      <c r="I65" s="24"/>
    </row>
    <row r="66" spans="1:9" ht="20.25" hidden="1" customHeight="1" x14ac:dyDescent="0.35">
      <c r="A66" s="9"/>
      <c r="B66" s="8"/>
      <c r="C66" s="8"/>
      <c r="D66" s="8"/>
      <c r="E66" s="8"/>
      <c r="F66" s="8"/>
      <c r="G66" s="8"/>
      <c r="H66" s="8"/>
      <c r="I66" s="8"/>
    </row>
    <row r="67" spans="1:9" s="8" customFormat="1" ht="14" hidden="1" customHeight="1" x14ac:dyDescent="0.35">
      <c r="A67" s="17">
        <v>3</v>
      </c>
      <c r="B67" s="359" t="s">
        <v>4</v>
      </c>
      <c r="C67" s="359"/>
      <c r="D67" s="408" t="s">
        <v>5</v>
      </c>
      <c r="E67" s="409"/>
      <c r="F67" s="408" t="s">
        <v>6</v>
      </c>
      <c r="G67" s="409"/>
      <c r="H67" s="406" t="s">
        <v>7</v>
      </c>
      <c r="I67" s="407"/>
    </row>
    <row r="68" spans="1:9" s="8" customFormat="1" ht="15" hidden="1" customHeight="1" x14ac:dyDescent="0.35">
      <c r="A68" s="17">
        <v>3</v>
      </c>
      <c r="B68" s="360" t="s">
        <v>8</v>
      </c>
      <c r="C68" s="361"/>
      <c r="D68" s="18" t="str">
        <f>AktQuartKurz&amp;" "&amp;AktJahr</f>
        <v>Q3 2026</v>
      </c>
      <c r="E68" s="19" t="str">
        <f>AktQuartKurz&amp;" "&amp;(AktJahr-1)</f>
        <v>Q3 2025</v>
      </c>
      <c r="F68" s="20" t="str">
        <f>D68</f>
        <v>Q3 2026</v>
      </c>
      <c r="G68" s="19" t="str">
        <f>E68</f>
        <v>Q3 2025</v>
      </c>
      <c r="H68" s="20" t="str">
        <f>D68</f>
        <v>Q3 2026</v>
      </c>
      <c r="I68" s="19" t="str">
        <f>E68</f>
        <v>Q3 2025</v>
      </c>
    </row>
    <row r="69" spans="1:9" ht="15" hidden="1" customHeight="1" x14ac:dyDescent="0.25">
      <c r="A69" s="17">
        <v>3</v>
      </c>
      <c r="B69" s="362" t="s">
        <v>21</v>
      </c>
      <c r="C69" s="363" t="str">
        <f>C59</f>
        <v>(€ mn.)</v>
      </c>
      <c r="D69" s="364">
        <v>0</v>
      </c>
      <c r="E69" s="365">
        <v>0</v>
      </c>
      <c r="F69" s="364">
        <v>0</v>
      </c>
      <c r="G69" s="365">
        <v>0</v>
      </c>
      <c r="H69" s="364">
        <v>0</v>
      </c>
      <c r="I69" s="365">
        <v>0</v>
      </c>
    </row>
    <row r="70" spans="1:9" ht="15" hidden="1" customHeight="1" x14ac:dyDescent="0.25">
      <c r="A70" s="17">
        <v>3</v>
      </c>
      <c r="B70" s="363" t="s">
        <v>11</v>
      </c>
      <c r="C70" s="363" t="str">
        <f>C69</f>
        <v>(€ mn.)</v>
      </c>
      <c r="D70" s="364">
        <v>0</v>
      </c>
      <c r="E70" s="365">
        <v>0</v>
      </c>
      <c r="F70" s="364">
        <v>0</v>
      </c>
      <c r="G70" s="365">
        <v>0</v>
      </c>
      <c r="H70" s="364">
        <v>0</v>
      </c>
      <c r="I70" s="365">
        <v>0</v>
      </c>
    </row>
    <row r="71" spans="1:9" ht="15" hidden="1" customHeight="1" x14ac:dyDescent="0.25">
      <c r="A71" s="17">
        <v>3</v>
      </c>
      <c r="B71" s="366" t="s">
        <v>12</v>
      </c>
      <c r="C71" s="367" t="str">
        <f>C69</f>
        <v>(€ mn.)</v>
      </c>
      <c r="D71" s="368">
        <v>0</v>
      </c>
      <c r="E71" s="369">
        <v>0</v>
      </c>
      <c r="F71" s="368">
        <v>0</v>
      </c>
      <c r="G71" s="369">
        <v>0</v>
      </c>
      <c r="H71" s="368">
        <v>0</v>
      </c>
      <c r="I71" s="369">
        <v>0</v>
      </c>
    </row>
    <row r="72" spans="1:9" ht="15" hidden="1" customHeight="1" x14ac:dyDescent="0.25">
      <c r="A72" s="17">
        <v>3</v>
      </c>
      <c r="B72" s="370" t="s">
        <v>11</v>
      </c>
      <c r="C72" s="370" t="str">
        <f>C69</f>
        <v>(€ mn.)</v>
      </c>
      <c r="D72" s="371">
        <v>0</v>
      </c>
      <c r="E72" s="372">
        <v>0</v>
      </c>
      <c r="F72" s="371">
        <v>0</v>
      </c>
      <c r="G72" s="372">
        <v>0</v>
      </c>
      <c r="H72" s="371">
        <v>0</v>
      </c>
      <c r="I72" s="372">
        <v>0</v>
      </c>
    </row>
    <row r="73" spans="1:9" ht="15" hidden="1" customHeight="1" x14ac:dyDescent="0.25">
      <c r="A73" s="17">
        <v>3</v>
      </c>
      <c r="B73" s="373" t="s">
        <v>13</v>
      </c>
      <c r="C73" s="363" t="str">
        <f>C69</f>
        <v>(€ mn.)</v>
      </c>
      <c r="D73" s="364">
        <f t="shared" ref="D73:I73" si="6">D71-D69</f>
        <v>0</v>
      </c>
      <c r="E73" s="365">
        <f t="shared" si="6"/>
        <v>0</v>
      </c>
      <c r="F73" s="364">
        <f t="shared" si="6"/>
        <v>0</v>
      </c>
      <c r="G73" s="365">
        <f t="shared" si="6"/>
        <v>0</v>
      </c>
      <c r="H73" s="364">
        <f t="shared" si="6"/>
        <v>0</v>
      </c>
      <c r="I73" s="365">
        <f t="shared" si="6"/>
        <v>0</v>
      </c>
    </row>
    <row r="74" spans="1:9" ht="15" hidden="1" customHeight="1" x14ac:dyDescent="0.25">
      <c r="A74" s="17">
        <v>3</v>
      </c>
      <c r="B74" s="410" t="s">
        <v>14</v>
      </c>
      <c r="C74" s="411"/>
      <c r="D74" s="371">
        <f t="shared" ref="D74:I74" si="7">IF(D69=0,0,100*D73/D69)</f>
        <v>0</v>
      </c>
      <c r="E74" s="372">
        <f t="shared" si="7"/>
        <v>0</v>
      </c>
      <c r="F74" s="371">
        <f t="shared" si="7"/>
        <v>0</v>
      </c>
      <c r="G74" s="372">
        <f t="shared" si="7"/>
        <v>0</v>
      </c>
      <c r="H74" s="371">
        <f t="shared" si="7"/>
        <v>0</v>
      </c>
      <c r="I74" s="372">
        <f t="shared" si="7"/>
        <v>0</v>
      </c>
    </row>
    <row r="75" spans="1:9" ht="15" hidden="1" customHeight="1" x14ac:dyDescent="0.25">
      <c r="A75" s="17"/>
      <c r="B75" s="379" t="s">
        <v>15</v>
      </c>
      <c r="C75" s="379" t="str">
        <f>C71</f>
        <v>(€ mn.)</v>
      </c>
      <c r="D75" s="380">
        <v>0</v>
      </c>
      <c r="E75" s="381">
        <v>0</v>
      </c>
      <c r="F75" s="380">
        <v>0</v>
      </c>
      <c r="G75" s="381">
        <v>0</v>
      </c>
      <c r="H75" s="382"/>
      <c r="I75" s="383"/>
    </row>
    <row r="76" spans="1:9" ht="15" hidden="1" customHeight="1" x14ac:dyDescent="0.25">
      <c r="A76" s="17"/>
      <c r="B76" s="379" t="s">
        <v>16</v>
      </c>
      <c r="C76" s="379" t="str">
        <f>C72</f>
        <v>(€ mn.)</v>
      </c>
      <c r="D76" s="380">
        <v>0</v>
      </c>
      <c r="E76" s="381">
        <v>0</v>
      </c>
      <c r="F76" s="380">
        <v>0</v>
      </c>
      <c r="G76" s="381">
        <v>0</v>
      </c>
      <c r="H76" s="384"/>
      <c r="I76" s="384"/>
    </row>
    <row r="77" spans="1:9" ht="15" hidden="1" customHeight="1" x14ac:dyDescent="0.25">
      <c r="A77" s="17"/>
      <c r="B77" s="379" t="s">
        <v>17</v>
      </c>
      <c r="C77" s="379" t="str">
        <f>C73</f>
        <v>(€ mn.)</v>
      </c>
      <c r="D77" s="385">
        <v>0</v>
      </c>
      <c r="E77" s="386">
        <v>0</v>
      </c>
      <c r="F77" s="385">
        <v>0</v>
      </c>
      <c r="G77" s="386">
        <v>0</v>
      </c>
      <c r="H77" s="384"/>
      <c r="I77" s="384"/>
    </row>
    <row r="78" spans="1:9" s="8" customFormat="1" ht="12" hidden="1" customHeight="1" x14ac:dyDescent="0.35">
      <c r="A78" s="9"/>
      <c r="B78" s="363"/>
      <c r="C78" s="363"/>
      <c r="D78" s="22"/>
      <c r="E78" s="374"/>
      <c r="F78" s="22"/>
      <c r="G78" s="374"/>
      <c r="H78" s="22"/>
      <c r="I78" s="374"/>
    </row>
    <row r="79" spans="1:9" ht="30" hidden="1" customHeight="1" x14ac:dyDescent="0.35">
      <c r="A79" s="9"/>
      <c r="B79" s="25" t="s">
        <v>18</v>
      </c>
      <c r="C79" s="375" t="str">
        <f>C69</f>
        <v>(€ mn.)</v>
      </c>
      <c r="D79" s="26">
        <f>D73</f>
        <v>0</v>
      </c>
      <c r="E79" s="27">
        <f>E73</f>
        <v>0</v>
      </c>
      <c r="F79" s="26">
        <f>F73</f>
        <v>0</v>
      </c>
      <c r="G79" s="27">
        <f>G73</f>
        <v>0</v>
      </c>
      <c r="H79" s="28"/>
      <c r="I79" s="29"/>
    </row>
    <row r="80" spans="1:9" ht="15" hidden="1" customHeight="1" x14ac:dyDescent="0.25">
      <c r="A80" s="17">
        <v>0</v>
      </c>
      <c r="B80" s="410" t="s">
        <v>14</v>
      </c>
      <c r="C80" s="411"/>
      <c r="D80" s="371">
        <f>IF(D69=0,0,100*D79/D69)</f>
        <v>0</v>
      </c>
      <c r="E80" s="372">
        <f>IF(E69=0,0,100*E79/E69)</f>
        <v>0</v>
      </c>
      <c r="F80" s="371">
        <f>IF(F69=0,0,100*F79/F69)</f>
        <v>0</v>
      </c>
      <c r="G80" s="372">
        <f>IF(G69=0,0,100*G79/G69)</f>
        <v>0</v>
      </c>
      <c r="H80" s="376"/>
      <c r="I80" s="376"/>
    </row>
    <row r="81" spans="1:10" ht="12" hidden="1" customHeight="1" x14ac:dyDescent="0.35">
      <c r="B81" s="363" t="str">
        <f>FnRwbBerF</f>
        <v>* The dynamic approach was used for calculating the risk-adjusted net present value" according to section 5 para. 1 no. 2 of the Net Present Value Regulation (PfandBarwertV).</v>
      </c>
      <c r="C81" s="8"/>
      <c r="D81" s="30"/>
      <c r="E81" s="8"/>
      <c r="F81" s="8"/>
      <c r="I81" s="31"/>
    </row>
    <row r="82" spans="1:10" ht="12.75" customHeight="1" x14ac:dyDescent="0.25">
      <c r="B82" s="379"/>
      <c r="C82" s="387"/>
      <c r="D82" s="387"/>
      <c r="E82" s="387"/>
      <c r="F82" s="387"/>
      <c r="G82" s="387"/>
      <c r="H82" s="387"/>
      <c r="I82" s="387"/>
      <c r="J82" s="387"/>
    </row>
    <row r="83" spans="1:10" ht="12.75" customHeight="1" x14ac:dyDescent="0.25">
      <c r="B83" s="387"/>
      <c r="C83" s="387"/>
      <c r="D83" s="387"/>
      <c r="E83" s="387"/>
      <c r="F83" s="387"/>
      <c r="G83" s="387"/>
      <c r="H83" s="387"/>
      <c r="I83" s="387"/>
      <c r="J83" s="387"/>
    </row>
    <row r="84" spans="1:10" s="32" customFormat="1" ht="12" customHeight="1" x14ac:dyDescent="0.35">
      <c r="A84" s="33"/>
      <c r="B84" s="379" t="s">
        <v>22</v>
      </c>
      <c r="C84" s="388"/>
      <c r="D84" s="389"/>
      <c r="E84" s="390"/>
      <c r="F84" s="390"/>
      <c r="G84" s="387"/>
      <c r="H84" s="387"/>
      <c r="I84" s="391"/>
      <c r="J84" s="387"/>
    </row>
    <row r="85" spans="1:10" ht="24" customHeight="1" x14ac:dyDescent="0.25">
      <c r="B85" s="412" t="s">
        <v>23</v>
      </c>
      <c r="C85" s="413"/>
      <c r="D85" s="413"/>
      <c r="E85" s="413"/>
      <c r="F85" s="413"/>
      <c r="G85" s="413"/>
      <c r="H85" s="413"/>
      <c r="I85" s="413"/>
      <c r="J85" s="413"/>
    </row>
    <row r="86" spans="1:10" ht="36" customHeight="1" x14ac:dyDescent="0.25">
      <c r="B86" s="412" t="s">
        <v>24</v>
      </c>
      <c r="C86" s="413"/>
      <c r="D86" s="413"/>
      <c r="E86" s="413"/>
      <c r="F86" s="413"/>
      <c r="G86" s="413"/>
      <c r="H86" s="413"/>
      <c r="I86" s="413"/>
      <c r="J86" s="387"/>
    </row>
    <row r="87" spans="1:10" ht="12" customHeight="1" x14ac:dyDescent="0.35">
      <c r="B87" s="379" t="s">
        <v>25</v>
      </c>
      <c r="C87" s="388"/>
      <c r="D87" s="389"/>
      <c r="E87" s="390"/>
      <c r="F87" s="390"/>
      <c r="G87" s="387"/>
      <c r="H87" s="387"/>
      <c r="I87" s="391"/>
      <c r="J87" s="387"/>
    </row>
    <row r="88" spans="1:10" ht="12" customHeight="1" x14ac:dyDescent="0.25">
      <c r="B88" s="379" t="s">
        <v>26</v>
      </c>
      <c r="C88" s="387"/>
      <c r="D88" s="387"/>
      <c r="E88" s="387"/>
      <c r="F88" s="387"/>
      <c r="G88" s="387"/>
      <c r="H88" s="387"/>
      <c r="I88" s="387"/>
      <c r="J88" s="387"/>
    </row>
    <row r="89" spans="1:10" x14ac:dyDescent="0.25">
      <c r="B89" s="387" t="s">
        <v>27</v>
      </c>
      <c r="C89" s="387"/>
      <c r="D89" s="387"/>
      <c r="E89" s="387"/>
      <c r="F89" s="387"/>
      <c r="G89" s="387"/>
      <c r="H89" s="387"/>
      <c r="I89" s="387"/>
      <c r="J89" s="387"/>
    </row>
    <row r="90" spans="1:10" x14ac:dyDescent="0.25">
      <c r="B90" s="392" t="s">
        <v>28</v>
      </c>
      <c r="C90" s="387"/>
      <c r="D90" s="387"/>
      <c r="E90" s="387"/>
      <c r="F90" s="387"/>
      <c r="G90" s="387"/>
      <c r="H90" s="387"/>
      <c r="I90" s="387"/>
      <c r="J90" s="387"/>
    </row>
  </sheetData>
  <mergeCells count="22">
    <mergeCell ref="B86:I86"/>
    <mergeCell ref="F51:G51"/>
    <mergeCell ref="B42:C42"/>
    <mergeCell ref="H51:I51"/>
    <mergeCell ref="F35:G35"/>
    <mergeCell ref="B85:J85"/>
    <mergeCell ref="F67:G67"/>
    <mergeCell ref="B74:C74"/>
    <mergeCell ref="B64:C64"/>
    <mergeCell ref="B80:C80"/>
    <mergeCell ref="D67:E67"/>
    <mergeCell ref="D51:E51"/>
    <mergeCell ref="D35:E35"/>
    <mergeCell ref="H35:I35"/>
    <mergeCell ref="H67:I67"/>
    <mergeCell ref="D19:E19"/>
    <mergeCell ref="F19:G19"/>
    <mergeCell ref="B58:C58"/>
    <mergeCell ref="B48:C48"/>
    <mergeCell ref="H19:I19"/>
    <mergeCell ref="B32:C32"/>
    <mergeCell ref="B26:C26"/>
  </mergeCells>
  <printOptions horizontalCentered="1"/>
  <pageMargins left="0.98402777777777795" right="0.39374999999999999" top="0.47222222222222199" bottom="0.47361111111111098" header="0.51180555555555496" footer="0.31527777777777799"/>
  <pageSetup paperSize="9" scale="76" orientation="portrait" r:id="rId1"/>
  <headerFooter>
    <oddFooter>&amp;L&amp;8 &amp;C&amp;8 &amp;R&amp;8 Seite &amp;P</oddFooter>
  </headerFooter>
  <rowBreaks count="1" manualBreakCount="1">
    <brk id="65"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A1:IW70"/>
  <sheetViews>
    <sheetView showGridLines="0" showRowColHeaders="0" zoomScaleNormal="100" zoomScaleSheetLayoutView="100" workbookViewId="0">
      <selection activeCell="B63" sqref="B63:G63"/>
    </sheetView>
  </sheetViews>
  <sheetFormatPr baseColWidth="10" defaultColWidth="9.1796875" defaultRowHeight="12.5" x14ac:dyDescent="0.25"/>
  <cols>
    <col min="1" max="1" width="0.81640625" style="12" customWidth="1"/>
    <col min="2" max="2" width="28.6328125" style="12" customWidth="1"/>
    <col min="3" max="3" width="11.453125" style="12" hidden="1" customWidth="1"/>
    <col min="4" max="7" width="17.6328125" style="12" customWidth="1"/>
    <col min="8" max="8" width="6.6328125" style="12" customWidth="1"/>
    <col min="9" max="10" width="14.6328125" style="12" customWidth="1"/>
    <col min="11" max="257" width="11.453125" style="12" customWidth="1"/>
    <col min="258" max="1025" width="11.453125" customWidth="1"/>
  </cols>
  <sheetData>
    <row r="1" spans="1:10" ht="5.25" customHeight="1" x14ac:dyDescent="0.25"/>
    <row r="2" spans="1:10" ht="12.75" customHeight="1" x14ac:dyDescent="0.25">
      <c r="B2" s="35" t="s">
        <v>29</v>
      </c>
      <c r="C2" s="35"/>
      <c r="D2" s="35"/>
      <c r="E2" s="35"/>
      <c r="F2" s="35"/>
      <c r="G2" s="35"/>
    </row>
    <row r="3" spans="1:10" ht="16.5" customHeight="1" x14ac:dyDescent="0.25"/>
    <row r="4" spans="1:10" ht="12.75" customHeight="1" x14ac:dyDescent="0.25">
      <c r="B4" s="471" t="s">
        <v>30</v>
      </c>
      <c r="C4" s="471"/>
      <c r="D4" s="471"/>
      <c r="E4" s="471"/>
      <c r="F4" s="471"/>
      <c r="G4" s="471"/>
    </row>
    <row r="5" spans="1:10" ht="12.75" customHeight="1" x14ac:dyDescent="0.25">
      <c r="B5" s="471" t="str">
        <f>UebInstitutQuartal</f>
        <v>3. Quarter 2026</v>
      </c>
      <c r="C5" s="471"/>
      <c r="D5" s="471"/>
      <c r="E5" s="471"/>
      <c r="F5" s="471"/>
      <c r="G5" s="471"/>
    </row>
    <row r="6" spans="1:10" ht="12.75" customHeight="1" x14ac:dyDescent="0.25"/>
    <row r="7" spans="1:10" ht="24" customHeight="1" x14ac:dyDescent="0.25">
      <c r="B7" s="36"/>
    </row>
    <row r="8" spans="1:10" ht="25.5" customHeight="1" x14ac:dyDescent="0.25">
      <c r="A8" s="17">
        <v>0</v>
      </c>
      <c r="B8" s="472" t="s">
        <v>9</v>
      </c>
      <c r="C8" s="37"/>
      <c r="D8" s="419" t="str">
        <f>AktQuartKurz&amp;" "&amp;AktJahr</f>
        <v>Q3 2026</v>
      </c>
      <c r="E8" s="420"/>
      <c r="F8" s="426" t="str">
        <f>AktQuartKurz&amp;" "&amp;(AktJahr-1)</f>
        <v>Q3 2025</v>
      </c>
      <c r="G8" s="420"/>
      <c r="I8" s="227" t="str">
        <f>AktQuartKurz&amp;" "&amp;AktJahr&amp;CHAR(10)&amp;
"Mat-Ex (12 months)*"</f>
        <v>Q3 2026
Mat-Ex (12 months)*</v>
      </c>
      <c r="J8" s="227" t="str">
        <f>AktQuartKurz&amp;" "&amp;(AktJahr-1)&amp;CHAR(10)&amp;
"Mat-Ex (12 months)*"</f>
        <v>Q3 2025
Mat-Ex (12 months)*</v>
      </c>
    </row>
    <row r="9" spans="1:10" ht="12.75" customHeight="1" x14ac:dyDescent="0.25">
      <c r="A9" s="17">
        <v>0</v>
      </c>
      <c r="B9" s="421"/>
      <c r="C9" s="420"/>
      <c r="D9" s="39" t="s">
        <v>31</v>
      </c>
      <c r="E9" s="40" t="s">
        <v>32</v>
      </c>
      <c r="F9" s="39" t="str">
        <f>D9</f>
        <v>Pfandbriefe outstanding</v>
      </c>
      <c r="G9" s="40" t="str">
        <f>E9</f>
        <v>Cover pool</v>
      </c>
      <c r="I9" s="39" t="s">
        <v>31</v>
      </c>
      <c r="J9" s="40" t="str">
        <f>I9</f>
        <v>Pfandbriefe outstanding</v>
      </c>
    </row>
    <row r="10" spans="1:10" ht="12.75" customHeight="1" x14ac:dyDescent="0.25">
      <c r="A10" s="17">
        <v>0</v>
      </c>
      <c r="B10" s="425" t="s">
        <v>33</v>
      </c>
      <c r="C10" s="411"/>
      <c r="D10" s="41" t="str">
        <f>Einheit_Waehrung</f>
        <v>€ mn.</v>
      </c>
      <c r="E10" s="42" t="str">
        <f>D10</f>
        <v>€ mn.</v>
      </c>
      <c r="F10" s="41" t="str">
        <f>D10</f>
        <v>€ mn.</v>
      </c>
      <c r="G10" s="42" t="str">
        <f>D10</f>
        <v>€ mn.</v>
      </c>
      <c r="I10" s="41" t="str">
        <f>D10</f>
        <v>€ mn.</v>
      </c>
      <c r="J10" s="42" t="str">
        <f>I10</f>
        <v>€ mn.</v>
      </c>
    </row>
    <row r="11" spans="1:10" ht="12.75" customHeight="1" x14ac:dyDescent="0.25">
      <c r="A11" s="17">
        <v>0</v>
      </c>
      <c r="B11" s="414" t="s">
        <v>34</v>
      </c>
      <c r="C11" s="415"/>
      <c r="D11" s="44">
        <v>1338.482</v>
      </c>
      <c r="E11" s="45">
        <v>1645.5398</v>
      </c>
      <c r="F11" s="44">
        <v>426.2</v>
      </c>
      <c r="G11" s="45">
        <v>1731.6</v>
      </c>
      <c r="I11" s="44">
        <v>0</v>
      </c>
      <c r="J11" s="45">
        <v>0</v>
      </c>
    </row>
    <row r="12" spans="1:10" ht="12.75" customHeight="1" x14ac:dyDescent="0.25">
      <c r="A12" s="17">
        <v>0</v>
      </c>
      <c r="B12" s="414" t="s">
        <v>35</v>
      </c>
      <c r="C12" s="415"/>
      <c r="D12" s="44">
        <v>2426.0790999999999</v>
      </c>
      <c r="E12" s="45">
        <v>2547.1983</v>
      </c>
      <c r="F12" s="44">
        <v>2724.9</v>
      </c>
      <c r="G12" s="45">
        <v>2026.5</v>
      </c>
      <c r="I12" s="44">
        <v>0</v>
      </c>
      <c r="J12" s="45">
        <v>0</v>
      </c>
    </row>
    <row r="13" spans="1:10" ht="12.75" customHeight="1" x14ac:dyDescent="0.25">
      <c r="A13" s="17"/>
      <c r="B13" s="414" t="s">
        <v>36</v>
      </c>
      <c r="C13" s="415"/>
      <c r="D13" s="44">
        <v>1023.4936</v>
      </c>
      <c r="E13" s="45">
        <v>1805.3118999999999</v>
      </c>
      <c r="F13" s="44">
        <v>1372.6</v>
      </c>
      <c r="G13" s="45">
        <v>2185.5</v>
      </c>
      <c r="I13" s="44">
        <v>1338.482</v>
      </c>
      <c r="J13" s="45">
        <v>426.2</v>
      </c>
    </row>
    <row r="14" spans="1:10" ht="12.75" customHeight="1" x14ac:dyDescent="0.25">
      <c r="A14" s="17">
        <v>0</v>
      </c>
      <c r="B14" s="43" t="s">
        <v>37</v>
      </c>
      <c r="C14" s="43"/>
      <c r="D14" s="46">
        <v>2164.1271000000002</v>
      </c>
      <c r="E14" s="216">
        <v>1578.6955</v>
      </c>
      <c r="F14" s="46">
        <v>2540</v>
      </c>
      <c r="G14" s="216">
        <v>2015.2</v>
      </c>
      <c r="I14" s="44">
        <v>2426.0790999999999</v>
      </c>
      <c r="J14" s="45">
        <v>2724.9</v>
      </c>
    </row>
    <row r="15" spans="1:10" ht="12.75" customHeight="1" x14ac:dyDescent="0.25">
      <c r="A15" s="17">
        <v>0</v>
      </c>
      <c r="B15" s="43" t="s">
        <v>38</v>
      </c>
      <c r="C15" s="43"/>
      <c r="D15" s="46">
        <v>3510.2220000000002</v>
      </c>
      <c r="E15" s="216">
        <v>3403.7615000000001</v>
      </c>
      <c r="F15" s="46">
        <v>2923.8</v>
      </c>
      <c r="G15" s="216">
        <v>2902.9</v>
      </c>
      <c r="I15" s="44">
        <v>3187.6206000000002</v>
      </c>
      <c r="J15" s="45">
        <v>3912.6</v>
      </c>
    </row>
    <row r="16" spans="1:10" ht="12.75" customHeight="1" x14ac:dyDescent="0.25">
      <c r="A16" s="17">
        <v>0</v>
      </c>
      <c r="B16" s="43" t="s">
        <v>39</v>
      </c>
      <c r="C16" s="43"/>
      <c r="D16" s="46">
        <v>3013.8616999999999</v>
      </c>
      <c r="E16" s="216">
        <v>2918.8299000000002</v>
      </c>
      <c r="F16" s="46">
        <v>2833.4</v>
      </c>
      <c r="G16" s="216">
        <v>2764.5</v>
      </c>
      <c r="I16" s="44">
        <v>3510.2220000000002</v>
      </c>
      <c r="J16" s="45">
        <v>2923.8</v>
      </c>
    </row>
    <row r="17" spans="1:10" ht="12.75" customHeight="1" x14ac:dyDescent="0.25">
      <c r="A17" s="17">
        <v>0</v>
      </c>
      <c r="B17" s="43" t="s">
        <v>40</v>
      </c>
      <c r="C17" s="43"/>
      <c r="D17" s="46">
        <v>2184.6368000000002</v>
      </c>
      <c r="E17" s="216">
        <v>3124.5497999999998</v>
      </c>
      <c r="F17" s="46">
        <v>3042.7</v>
      </c>
      <c r="G17" s="216">
        <v>2662.7</v>
      </c>
      <c r="I17" s="44">
        <v>3013.8616999999999</v>
      </c>
      <c r="J17" s="45">
        <v>2833.4</v>
      </c>
    </row>
    <row r="18" spans="1:10" ht="12.75" customHeight="1" x14ac:dyDescent="0.25">
      <c r="A18" s="17">
        <v>0</v>
      </c>
      <c r="B18" s="414" t="s">
        <v>41</v>
      </c>
      <c r="C18" s="415"/>
      <c r="D18" s="44">
        <v>7267.3932999999997</v>
      </c>
      <c r="E18" s="45">
        <v>9333.7319000000007</v>
      </c>
      <c r="F18" s="44">
        <v>7514</v>
      </c>
      <c r="G18" s="45">
        <v>10421.299999999999</v>
      </c>
      <c r="I18" s="44">
        <v>8432.8791999999994</v>
      </c>
      <c r="J18" s="45">
        <v>8785</v>
      </c>
    </row>
    <row r="19" spans="1:10" ht="12.75" customHeight="1" x14ac:dyDescent="0.25">
      <c r="A19" s="17">
        <v>0</v>
      </c>
      <c r="B19" s="414" t="s">
        <v>42</v>
      </c>
      <c r="C19" s="415"/>
      <c r="D19" s="44">
        <v>10802.4017</v>
      </c>
      <c r="E19" s="45">
        <v>9712.1314000000002</v>
      </c>
      <c r="F19" s="44">
        <v>10557.7</v>
      </c>
      <c r="G19" s="45">
        <v>10209.9</v>
      </c>
      <c r="I19" s="44">
        <v>11821.552600000001</v>
      </c>
      <c r="J19" s="45">
        <v>12329.4</v>
      </c>
    </row>
    <row r="20" spans="1:10" ht="20.25" customHeight="1" x14ac:dyDescent="0.25"/>
    <row r="21" spans="1:10" ht="25.5" customHeight="1" x14ac:dyDescent="0.25">
      <c r="A21" s="17">
        <v>1</v>
      </c>
      <c r="B21" s="472" t="s">
        <v>19</v>
      </c>
      <c r="C21" s="37"/>
      <c r="D21" s="416" t="str">
        <f>AktQuartKurz&amp;" "&amp;AktJahr</f>
        <v>Q3 2026</v>
      </c>
      <c r="E21" s="409"/>
      <c r="F21" s="419" t="str">
        <f>AktQuartKurz&amp;" "&amp;(AktJahr-1)</f>
        <v>Q3 2025</v>
      </c>
      <c r="G21" s="420"/>
      <c r="I21" s="228" t="str">
        <f>AktQuartKurz&amp;" "&amp;AktJahr&amp;CHAR(10)&amp;
"Mat-Ex (12 months)*"</f>
        <v>Q3 2026
Mat-Ex (12 months)*</v>
      </c>
      <c r="J21" s="228" t="str">
        <f>AktQuartKurz&amp;" "&amp;(AktJahr-1)&amp;CHAR(10)&amp;
"Mat-Ex (12 months)*"</f>
        <v>Q3 2025
Mat-Ex (12 months)*</v>
      </c>
    </row>
    <row r="22" spans="1:10" ht="12.75" customHeight="1" x14ac:dyDescent="0.25">
      <c r="A22" s="17">
        <v>1</v>
      </c>
      <c r="B22" s="421"/>
      <c r="C22" s="420"/>
      <c r="D22" s="39" t="s">
        <v>31</v>
      </c>
      <c r="E22" s="40" t="s">
        <v>32</v>
      </c>
      <c r="F22" s="39" t="str">
        <f>D22</f>
        <v>Pfandbriefe outstanding</v>
      </c>
      <c r="G22" s="40" t="str">
        <f>E22</f>
        <v>Cover pool</v>
      </c>
      <c r="I22" s="39" t="s">
        <v>31</v>
      </c>
      <c r="J22" s="40" t="str">
        <f>I22</f>
        <v>Pfandbriefe outstanding</v>
      </c>
    </row>
    <row r="23" spans="1:10" ht="12.75" customHeight="1" x14ac:dyDescent="0.25">
      <c r="A23" s="17">
        <v>1</v>
      </c>
      <c r="B23" s="425" t="s">
        <v>33</v>
      </c>
      <c r="C23" s="411"/>
      <c r="D23" s="41" t="str">
        <f>Einheit_Waehrung</f>
        <v>€ mn.</v>
      </c>
      <c r="E23" s="42" t="str">
        <f>D23</f>
        <v>€ mn.</v>
      </c>
      <c r="F23" s="41" t="str">
        <f>D23</f>
        <v>€ mn.</v>
      </c>
      <c r="G23" s="42" t="str">
        <f>D23</f>
        <v>€ mn.</v>
      </c>
      <c r="I23" s="41" t="str">
        <f>D23</f>
        <v>€ mn.</v>
      </c>
      <c r="J23" s="42" t="str">
        <f>I23</f>
        <v>€ mn.</v>
      </c>
    </row>
    <row r="24" spans="1:10" ht="12.75" customHeight="1" x14ac:dyDescent="0.25">
      <c r="A24" s="17">
        <v>1</v>
      </c>
      <c r="B24" s="414" t="s">
        <v>34</v>
      </c>
      <c r="C24" s="415"/>
      <c r="D24" s="44">
        <v>37.456899999999997</v>
      </c>
      <c r="E24" s="45">
        <v>13.3049</v>
      </c>
      <c r="F24" s="44">
        <v>67.8</v>
      </c>
      <c r="G24" s="45">
        <v>3.2</v>
      </c>
      <c r="I24" s="44">
        <v>0</v>
      </c>
      <c r="J24" s="45">
        <v>0</v>
      </c>
    </row>
    <row r="25" spans="1:10" ht="12.75" customHeight="1" x14ac:dyDescent="0.25">
      <c r="A25" s="17"/>
      <c r="B25" s="414" t="s">
        <v>35</v>
      </c>
      <c r="C25" s="415"/>
      <c r="D25" s="44">
        <v>0</v>
      </c>
      <c r="E25" s="45">
        <v>50.808199999999999</v>
      </c>
      <c r="F25" s="44">
        <v>45</v>
      </c>
      <c r="G25" s="45">
        <v>39.700000000000003</v>
      </c>
      <c r="I25" s="44">
        <v>0</v>
      </c>
      <c r="J25" s="45">
        <v>0</v>
      </c>
    </row>
    <row r="26" spans="1:10" ht="12.75" customHeight="1" x14ac:dyDescent="0.25">
      <c r="A26" s="17">
        <v>1</v>
      </c>
      <c r="B26" s="414" t="s">
        <v>36</v>
      </c>
      <c r="C26" s="415"/>
      <c r="D26" s="44">
        <v>-2.3167</v>
      </c>
      <c r="E26" s="45">
        <v>74.200199999999995</v>
      </c>
      <c r="F26" s="44">
        <v>89.4</v>
      </c>
      <c r="G26" s="45">
        <v>15.7</v>
      </c>
      <c r="I26" s="44">
        <v>37.456899999999997</v>
      </c>
      <c r="J26" s="45">
        <v>67.8</v>
      </c>
    </row>
    <row r="27" spans="1:10" ht="12.75" customHeight="1" x14ac:dyDescent="0.25">
      <c r="A27" s="17">
        <v>1</v>
      </c>
      <c r="B27" s="43" t="s">
        <v>37</v>
      </c>
      <c r="C27" s="43"/>
      <c r="D27" s="46">
        <v>113</v>
      </c>
      <c r="E27" s="216">
        <v>11.916</v>
      </c>
      <c r="F27" s="46">
        <v>0</v>
      </c>
      <c r="G27" s="216">
        <v>5</v>
      </c>
      <c r="I27" s="44">
        <v>0</v>
      </c>
      <c r="J27" s="45">
        <v>45</v>
      </c>
    </row>
    <row r="28" spans="1:10" ht="12.75" customHeight="1" x14ac:dyDescent="0.25">
      <c r="A28" s="17">
        <v>1</v>
      </c>
      <c r="B28" s="43" t="s">
        <v>38</v>
      </c>
      <c r="C28" s="43"/>
      <c r="D28" s="46">
        <v>159.35640000000001</v>
      </c>
      <c r="E28" s="216">
        <v>72.164500000000004</v>
      </c>
      <c r="F28" s="46">
        <v>112.8</v>
      </c>
      <c r="G28" s="216">
        <v>77.599999999999994</v>
      </c>
      <c r="I28" s="44">
        <v>110.6833</v>
      </c>
      <c r="J28" s="45">
        <v>89.4</v>
      </c>
    </row>
    <row r="29" spans="1:10" ht="12.75" customHeight="1" x14ac:dyDescent="0.25">
      <c r="A29" s="17">
        <v>1</v>
      </c>
      <c r="B29" s="43" t="s">
        <v>39</v>
      </c>
      <c r="C29" s="43"/>
      <c r="D29" s="46">
        <v>2.0148000000000001</v>
      </c>
      <c r="E29" s="216">
        <v>75.037199999999999</v>
      </c>
      <c r="F29" s="46">
        <v>161.5</v>
      </c>
      <c r="G29" s="216">
        <v>74.3</v>
      </c>
      <c r="I29" s="44">
        <v>159.35640000000001</v>
      </c>
      <c r="J29" s="45">
        <v>112.8</v>
      </c>
    </row>
    <row r="30" spans="1:10" ht="12.75" customHeight="1" x14ac:dyDescent="0.25">
      <c r="A30" s="17">
        <v>1</v>
      </c>
      <c r="B30" s="43" t="s">
        <v>40</v>
      </c>
      <c r="C30" s="43"/>
      <c r="D30" s="46">
        <v>51.657699999999998</v>
      </c>
      <c r="E30" s="216">
        <v>21.719799999999999</v>
      </c>
      <c r="F30" s="46">
        <v>4.3</v>
      </c>
      <c r="G30" s="216">
        <v>126.1</v>
      </c>
      <c r="I30" s="44">
        <v>2.0148000000000001</v>
      </c>
      <c r="J30" s="45">
        <v>161.5</v>
      </c>
    </row>
    <row r="31" spans="1:10" ht="12.75" customHeight="1" x14ac:dyDescent="0.25">
      <c r="A31" s="17">
        <v>1</v>
      </c>
      <c r="B31" s="414" t="s">
        <v>41</v>
      </c>
      <c r="C31" s="415"/>
      <c r="D31" s="44">
        <v>440.0985</v>
      </c>
      <c r="E31" s="45">
        <v>258.42340000000002</v>
      </c>
      <c r="F31" s="44">
        <v>504.3</v>
      </c>
      <c r="G31" s="45">
        <v>197.1</v>
      </c>
      <c r="I31" s="44">
        <v>495.99200000000002</v>
      </c>
      <c r="J31" s="45">
        <v>344.9</v>
      </c>
    </row>
    <row r="32" spans="1:10" ht="12.75" customHeight="1" x14ac:dyDescent="0.25">
      <c r="B32" s="414" t="s">
        <v>42</v>
      </c>
      <c r="C32" s="415"/>
      <c r="D32" s="44">
        <v>237.8571</v>
      </c>
      <c r="E32" s="45">
        <v>603.14890000000003</v>
      </c>
      <c r="F32" s="44">
        <v>156.9</v>
      </c>
      <c r="G32" s="45">
        <v>721.5</v>
      </c>
      <c r="I32" s="44">
        <v>233.62129999999999</v>
      </c>
      <c r="J32" s="45">
        <v>320.60000000000002</v>
      </c>
    </row>
    <row r="33" spans="1:10" ht="12.75" customHeight="1" x14ac:dyDescent="0.25">
      <c r="A33" s="17">
        <v>2</v>
      </c>
    </row>
    <row r="34" spans="1:10" ht="25.5" hidden="1" customHeight="1" x14ac:dyDescent="0.25">
      <c r="A34" s="17">
        <v>2</v>
      </c>
      <c r="B34" s="21" t="s">
        <v>20</v>
      </c>
      <c r="C34" s="37"/>
      <c r="D34" s="416" t="str">
        <f>AktQuartKurz&amp;" "&amp;AktJahr</f>
        <v>Q3 2026</v>
      </c>
      <c r="E34" s="409"/>
      <c r="F34" s="419" t="str">
        <f>AktQuartKurz&amp;" "&amp;(AktJahr-1)</f>
        <v>Q3 2025</v>
      </c>
      <c r="G34" s="420"/>
      <c r="I34" s="228" t="str">
        <f>AktQuartKurz&amp;" "&amp;AktJahr&amp;CHAR(10)&amp;
"Mat-Ex (12 months)*"</f>
        <v>Q3 2026
Mat-Ex (12 months)*</v>
      </c>
      <c r="J34" s="228" t="str">
        <f>AktQuartKurz&amp;" "&amp;(AktJahr-1)&amp;CHAR(10)&amp;
"Mat-Ex (12 months)*"</f>
        <v>Q3 2025
Mat-Ex (12 months)*</v>
      </c>
    </row>
    <row r="35" spans="1:10" ht="12.75" hidden="1" customHeight="1" x14ac:dyDescent="0.25">
      <c r="A35" s="17">
        <v>2</v>
      </c>
      <c r="B35" s="421"/>
      <c r="C35" s="420"/>
      <c r="D35" s="39" t="s">
        <v>31</v>
      </c>
      <c r="E35" s="40" t="s">
        <v>32</v>
      </c>
      <c r="F35" s="39" t="str">
        <f>D35</f>
        <v>Pfandbriefe outstanding</v>
      </c>
      <c r="G35" s="40" t="str">
        <f>E35</f>
        <v>Cover pool</v>
      </c>
      <c r="I35" s="39" t="s">
        <v>31</v>
      </c>
      <c r="J35" s="40" t="str">
        <f>I35</f>
        <v>Pfandbriefe outstanding</v>
      </c>
    </row>
    <row r="36" spans="1:10" ht="12.75" hidden="1" customHeight="1" x14ac:dyDescent="0.25">
      <c r="A36" s="17">
        <v>2</v>
      </c>
      <c r="B36" s="425" t="s">
        <v>33</v>
      </c>
      <c r="C36" s="411"/>
      <c r="D36" s="41" t="str">
        <f>Einheit_Waehrung</f>
        <v>€ mn.</v>
      </c>
      <c r="E36" s="42" t="str">
        <f>D36</f>
        <v>€ mn.</v>
      </c>
      <c r="F36" s="41" t="str">
        <f>D36</f>
        <v>€ mn.</v>
      </c>
      <c r="G36" s="42" t="str">
        <f>D36</f>
        <v>€ mn.</v>
      </c>
      <c r="I36" s="41" t="str">
        <f>D36</f>
        <v>€ mn.</v>
      </c>
      <c r="J36" s="42" t="str">
        <f>I36</f>
        <v>€ mn.</v>
      </c>
    </row>
    <row r="37" spans="1:10" ht="12.75" hidden="1" customHeight="1" x14ac:dyDescent="0.25">
      <c r="A37" s="17"/>
      <c r="B37" s="414" t="s">
        <v>34</v>
      </c>
      <c r="C37" s="415"/>
      <c r="D37" s="44">
        <v>0</v>
      </c>
      <c r="E37" s="45">
        <v>0</v>
      </c>
      <c r="F37" s="44">
        <v>0</v>
      </c>
      <c r="G37" s="45">
        <v>0</v>
      </c>
      <c r="I37" s="44">
        <v>0</v>
      </c>
      <c r="J37" s="45">
        <v>0</v>
      </c>
    </row>
    <row r="38" spans="1:10" ht="12.75" hidden="1" customHeight="1" x14ac:dyDescent="0.25">
      <c r="A38" s="17">
        <v>2</v>
      </c>
      <c r="B38" s="414" t="s">
        <v>35</v>
      </c>
      <c r="C38" s="415"/>
      <c r="D38" s="44">
        <v>0</v>
      </c>
      <c r="E38" s="45">
        <v>0</v>
      </c>
      <c r="F38" s="44">
        <v>0</v>
      </c>
      <c r="G38" s="45">
        <v>0</v>
      </c>
      <c r="I38" s="44">
        <v>0</v>
      </c>
      <c r="J38" s="45">
        <v>0</v>
      </c>
    </row>
    <row r="39" spans="1:10" ht="12.75" hidden="1" customHeight="1" x14ac:dyDescent="0.25">
      <c r="A39" s="17">
        <v>2</v>
      </c>
      <c r="B39" s="414" t="s">
        <v>36</v>
      </c>
      <c r="C39" s="415"/>
      <c r="D39" s="44">
        <v>0</v>
      </c>
      <c r="E39" s="45">
        <v>0</v>
      </c>
      <c r="F39" s="44">
        <v>0</v>
      </c>
      <c r="G39" s="45">
        <v>0</v>
      </c>
      <c r="I39" s="44">
        <v>0</v>
      </c>
      <c r="J39" s="45">
        <v>0</v>
      </c>
    </row>
    <row r="40" spans="1:10" ht="12.75" hidden="1" customHeight="1" x14ac:dyDescent="0.25">
      <c r="A40" s="17">
        <v>2</v>
      </c>
      <c r="B40" s="43" t="s">
        <v>37</v>
      </c>
      <c r="C40" s="43"/>
      <c r="D40" s="46">
        <v>0</v>
      </c>
      <c r="E40" s="216">
        <v>0</v>
      </c>
      <c r="F40" s="46">
        <v>0</v>
      </c>
      <c r="G40" s="216">
        <v>0</v>
      </c>
      <c r="I40" s="44">
        <v>0</v>
      </c>
      <c r="J40" s="45">
        <v>0</v>
      </c>
    </row>
    <row r="41" spans="1:10" ht="12.75" hidden="1" customHeight="1" x14ac:dyDescent="0.25">
      <c r="A41" s="17">
        <v>2</v>
      </c>
      <c r="B41" s="43" t="s">
        <v>38</v>
      </c>
      <c r="C41" s="43"/>
      <c r="D41" s="46">
        <v>0</v>
      </c>
      <c r="E41" s="216">
        <v>0</v>
      </c>
      <c r="F41" s="46">
        <v>0</v>
      </c>
      <c r="G41" s="216">
        <v>0</v>
      </c>
      <c r="I41" s="44">
        <v>0</v>
      </c>
      <c r="J41" s="45">
        <v>0</v>
      </c>
    </row>
    <row r="42" spans="1:10" ht="12.75" hidden="1" customHeight="1" x14ac:dyDescent="0.25">
      <c r="A42" s="17">
        <v>2</v>
      </c>
      <c r="B42" s="43" t="s">
        <v>39</v>
      </c>
      <c r="C42" s="43"/>
      <c r="D42" s="46">
        <v>0</v>
      </c>
      <c r="E42" s="216">
        <v>0</v>
      </c>
      <c r="F42" s="46">
        <v>0</v>
      </c>
      <c r="G42" s="216">
        <v>0</v>
      </c>
      <c r="I42" s="44">
        <v>0</v>
      </c>
      <c r="J42" s="45">
        <v>0</v>
      </c>
    </row>
    <row r="43" spans="1:10" ht="12.75" hidden="1" customHeight="1" x14ac:dyDescent="0.25">
      <c r="A43" s="17">
        <v>2</v>
      </c>
      <c r="B43" s="43" t="s">
        <v>40</v>
      </c>
      <c r="C43" s="43"/>
      <c r="D43" s="46">
        <v>0</v>
      </c>
      <c r="E43" s="216">
        <v>0</v>
      </c>
      <c r="F43" s="46">
        <v>0</v>
      </c>
      <c r="G43" s="216">
        <v>0</v>
      </c>
      <c r="I43" s="44">
        <v>0</v>
      </c>
      <c r="J43" s="45">
        <v>0</v>
      </c>
    </row>
    <row r="44" spans="1:10" ht="12.75" hidden="1" customHeight="1" x14ac:dyDescent="0.25">
      <c r="B44" s="414" t="s">
        <v>41</v>
      </c>
      <c r="C44" s="415"/>
      <c r="D44" s="44">
        <v>0</v>
      </c>
      <c r="E44" s="45">
        <v>0</v>
      </c>
      <c r="F44" s="44">
        <v>0</v>
      </c>
      <c r="G44" s="45">
        <v>0</v>
      </c>
      <c r="I44" s="44">
        <v>0</v>
      </c>
      <c r="J44" s="45">
        <v>0</v>
      </c>
    </row>
    <row r="45" spans="1:10" ht="12.75" hidden="1" customHeight="1" x14ac:dyDescent="0.25">
      <c r="A45" s="17">
        <v>3</v>
      </c>
      <c r="B45" s="414" t="s">
        <v>42</v>
      </c>
      <c r="C45" s="415"/>
      <c r="D45" s="44">
        <v>0</v>
      </c>
      <c r="E45" s="45">
        <v>0</v>
      </c>
      <c r="F45" s="44">
        <v>0</v>
      </c>
      <c r="G45" s="45">
        <v>0</v>
      </c>
      <c r="I45" s="44">
        <v>0</v>
      </c>
      <c r="J45" s="45">
        <v>0</v>
      </c>
    </row>
    <row r="46" spans="1:10" ht="12.75" customHeight="1" x14ac:dyDescent="0.25">
      <c r="A46" s="17">
        <v>3</v>
      </c>
    </row>
    <row r="47" spans="1:10" ht="25.5" hidden="1" customHeight="1" x14ac:dyDescent="0.25">
      <c r="A47" s="17">
        <v>3</v>
      </c>
      <c r="B47" s="21" t="s">
        <v>21</v>
      </c>
      <c r="C47" s="37"/>
      <c r="D47" s="416" t="str">
        <f>AktQuartKurz&amp;" "&amp;AktJahr</f>
        <v>Q3 2026</v>
      </c>
      <c r="E47" s="409"/>
      <c r="F47" s="419" t="str">
        <f>AktQuartKurz&amp;" "&amp;(AktJahr-1)</f>
        <v>Q3 2025</v>
      </c>
      <c r="G47" s="420"/>
      <c r="I47" s="228" t="str">
        <f>AktQuartKurz&amp;" "&amp;AktJahr&amp;CHAR(10)&amp;
"Mat-Ex (12 months)*"</f>
        <v>Q3 2026
Mat-Ex (12 months)*</v>
      </c>
      <c r="J47" s="228" t="str">
        <f>AktQuartKurz&amp;" "&amp;(AktJahr-1)&amp;CHAR(10)&amp;
"Mat-Ex (12 months)*"</f>
        <v>Q3 2025
Mat-Ex (12 months)*</v>
      </c>
    </row>
    <row r="48" spans="1:10" ht="12.75" hidden="1" customHeight="1" x14ac:dyDescent="0.25">
      <c r="A48" s="17">
        <v>3</v>
      </c>
      <c r="B48" s="38"/>
      <c r="C48" s="47"/>
      <c r="D48" s="39" t="s">
        <v>31</v>
      </c>
      <c r="E48" s="40" t="s">
        <v>32</v>
      </c>
      <c r="F48" s="39" t="str">
        <f>D48</f>
        <v>Pfandbriefe outstanding</v>
      </c>
      <c r="G48" s="40" t="str">
        <f>E48</f>
        <v>Cover pool</v>
      </c>
      <c r="I48" s="39" t="s">
        <v>31</v>
      </c>
      <c r="J48" s="40" t="str">
        <f>I48</f>
        <v>Pfandbriefe outstanding</v>
      </c>
    </row>
    <row r="49" spans="1:10" ht="12.75" hidden="1" customHeight="1" x14ac:dyDescent="0.25">
      <c r="A49" s="17"/>
      <c r="B49" s="425" t="s">
        <v>33</v>
      </c>
      <c r="C49" s="411"/>
      <c r="D49" s="41" t="str">
        <f>Einheit_Waehrung</f>
        <v>€ mn.</v>
      </c>
      <c r="E49" s="42" t="str">
        <f>D49</f>
        <v>€ mn.</v>
      </c>
      <c r="F49" s="41" t="str">
        <f>D49</f>
        <v>€ mn.</v>
      </c>
      <c r="G49" s="42" t="str">
        <f>D49</f>
        <v>€ mn.</v>
      </c>
      <c r="I49" s="41" t="str">
        <f>D49</f>
        <v>€ mn.</v>
      </c>
      <c r="J49" s="42" t="str">
        <f>I49</f>
        <v>€ mn.</v>
      </c>
    </row>
    <row r="50" spans="1:10" ht="12.75" hidden="1" customHeight="1" x14ac:dyDescent="0.25">
      <c r="A50" s="17">
        <v>3</v>
      </c>
      <c r="B50" s="414" t="s">
        <v>34</v>
      </c>
      <c r="C50" s="415"/>
      <c r="D50" s="44">
        <v>0</v>
      </c>
      <c r="E50" s="45">
        <v>0</v>
      </c>
      <c r="F50" s="44">
        <v>0</v>
      </c>
      <c r="G50" s="45">
        <v>0</v>
      </c>
      <c r="I50" s="44">
        <v>0</v>
      </c>
      <c r="J50" s="45">
        <v>0</v>
      </c>
    </row>
    <row r="51" spans="1:10" ht="12.75" hidden="1" customHeight="1" x14ac:dyDescent="0.25">
      <c r="A51" s="17">
        <v>3</v>
      </c>
      <c r="B51" s="414" t="s">
        <v>35</v>
      </c>
      <c r="C51" s="415"/>
      <c r="D51" s="44">
        <v>0</v>
      </c>
      <c r="E51" s="45">
        <v>0</v>
      </c>
      <c r="F51" s="44">
        <v>0</v>
      </c>
      <c r="G51" s="45">
        <v>0</v>
      </c>
      <c r="I51" s="44">
        <v>0</v>
      </c>
      <c r="J51" s="45">
        <v>0</v>
      </c>
    </row>
    <row r="52" spans="1:10" ht="12.75" hidden="1" customHeight="1" x14ac:dyDescent="0.25">
      <c r="A52" s="17">
        <v>3</v>
      </c>
      <c r="B52" s="414" t="s">
        <v>36</v>
      </c>
      <c r="C52" s="415"/>
      <c r="D52" s="44">
        <v>0</v>
      </c>
      <c r="E52" s="45">
        <v>0</v>
      </c>
      <c r="F52" s="44">
        <v>0</v>
      </c>
      <c r="G52" s="45">
        <v>0</v>
      </c>
      <c r="I52" s="44">
        <v>0</v>
      </c>
      <c r="J52" s="45">
        <v>0</v>
      </c>
    </row>
    <row r="53" spans="1:10" ht="12.75" hidden="1" customHeight="1" x14ac:dyDescent="0.25">
      <c r="A53" s="17">
        <v>3</v>
      </c>
      <c r="B53" s="43" t="s">
        <v>37</v>
      </c>
      <c r="C53" s="43"/>
      <c r="D53" s="46">
        <v>0</v>
      </c>
      <c r="E53" s="216">
        <v>0</v>
      </c>
      <c r="F53" s="46">
        <v>0</v>
      </c>
      <c r="G53" s="216">
        <v>0</v>
      </c>
      <c r="I53" s="44">
        <v>0</v>
      </c>
      <c r="J53" s="45">
        <v>0</v>
      </c>
    </row>
    <row r="54" spans="1:10" ht="12.75" hidden="1" customHeight="1" x14ac:dyDescent="0.25">
      <c r="A54" s="17">
        <v>3</v>
      </c>
      <c r="B54" s="43" t="s">
        <v>38</v>
      </c>
      <c r="C54" s="43"/>
      <c r="D54" s="46">
        <v>0</v>
      </c>
      <c r="E54" s="216">
        <v>0</v>
      </c>
      <c r="F54" s="46">
        <v>0</v>
      </c>
      <c r="G54" s="216">
        <v>0</v>
      </c>
      <c r="I54" s="44">
        <v>0</v>
      </c>
      <c r="J54" s="45">
        <v>0</v>
      </c>
    </row>
    <row r="55" spans="1:10" ht="12.75" hidden="1" customHeight="1" x14ac:dyDescent="0.25">
      <c r="A55" s="17">
        <v>3</v>
      </c>
      <c r="B55" s="43" t="s">
        <v>39</v>
      </c>
      <c r="C55" s="43"/>
      <c r="D55" s="46">
        <v>0</v>
      </c>
      <c r="E55" s="216">
        <v>0</v>
      </c>
      <c r="F55" s="46">
        <v>0</v>
      </c>
      <c r="G55" s="216">
        <v>0</v>
      </c>
      <c r="I55" s="44">
        <v>0</v>
      </c>
      <c r="J55" s="45">
        <v>0</v>
      </c>
    </row>
    <row r="56" spans="1:10" ht="12.75" hidden="1" customHeight="1" x14ac:dyDescent="0.25">
      <c r="B56" s="43" t="s">
        <v>40</v>
      </c>
      <c r="C56" s="43"/>
      <c r="D56" s="46">
        <v>0</v>
      </c>
      <c r="E56" s="216">
        <v>0</v>
      </c>
      <c r="F56" s="46">
        <v>0</v>
      </c>
      <c r="G56" s="216">
        <v>0</v>
      </c>
      <c r="I56" s="44">
        <v>0</v>
      </c>
      <c r="J56" s="45">
        <v>0</v>
      </c>
    </row>
    <row r="57" spans="1:10" ht="12.75" hidden="1" customHeight="1" x14ac:dyDescent="0.25">
      <c r="B57" s="414" t="s">
        <v>41</v>
      </c>
      <c r="C57" s="415"/>
      <c r="D57" s="44">
        <v>0</v>
      </c>
      <c r="E57" s="45">
        <v>0</v>
      </c>
      <c r="F57" s="44">
        <v>0</v>
      </c>
      <c r="G57" s="45">
        <v>0</v>
      </c>
      <c r="I57" s="44">
        <v>0</v>
      </c>
      <c r="J57" s="45">
        <v>0</v>
      </c>
    </row>
    <row r="58" spans="1:10" ht="12.75" hidden="1" customHeight="1" x14ac:dyDescent="0.25">
      <c r="B58" s="414" t="s">
        <v>42</v>
      </c>
      <c r="C58" s="415"/>
      <c r="D58" s="44">
        <v>0</v>
      </c>
      <c r="E58" s="45">
        <v>0</v>
      </c>
      <c r="F58" s="44">
        <v>0</v>
      </c>
      <c r="G58" s="45">
        <v>0</v>
      </c>
      <c r="I58" s="44">
        <v>0</v>
      </c>
      <c r="J58" s="45">
        <v>0</v>
      </c>
    </row>
    <row r="63" spans="1:10" x14ac:dyDescent="0.25">
      <c r="B63" s="473" t="s">
        <v>43</v>
      </c>
      <c r="C63" s="474"/>
      <c r="D63" s="474"/>
      <c r="E63" s="474"/>
      <c r="F63" s="474"/>
      <c r="G63" s="474"/>
    </row>
    <row r="64" spans="1:10" ht="13" customHeight="1" thickBot="1" x14ac:dyDescent="0.3">
      <c r="B64" s="159"/>
      <c r="C64" s="160"/>
      <c r="D64" s="427" t="str">
        <f>AktQuartKurz&amp;" "&amp;AktJahr</f>
        <v>Q3 2026</v>
      </c>
      <c r="E64" s="420"/>
      <c r="F64" s="428" t="str">
        <f>AktQuartKurz&amp;" "&amp;(AktJahr-1)</f>
        <v>Q3 2025</v>
      </c>
      <c r="G64" s="420"/>
    </row>
    <row r="65" spans="2:10" ht="185.25" customHeight="1" thickBot="1" x14ac:dyDescent="0.3">
      <c r="B65" s="229" t="s">
        <v>44</v>
      </c>
      <c r="C65" s="203" t="s">
        <v>45</v>
      </c>
      <c r="D65" s="423" t="s">
        <v>46</v>
      </c>
      <c r="E65" s="424"/>
      <c r="F65" s="417" t="s">
        <v>46</v>
      </c>
      <c r="G65" s="418"/>
    </row>
    <row r="66" spans="2:10" ht="382.5" customHeight="1" thickBot="1" x14ac:dyDescent="0.3">
      <c r="B66" s="229" t="s">
        <v>47</v>
      </c>
      <c r="C66" s="215"/>
      <c r="D66" s="423" t="s">
        <v>48</v>
      </c>
      <c r="E66" s="424"/>
      <c r="F66" s="417" t="s">
        <v>48</v>
      </c>
      <c r="G66" s="418"/>
    </row>
    <row r="69" spans="2:10" ht="28.5" customHeight="1" x14ac:dyDescent="0.25">
      <c r="B69" s="422" t="s">
        <v>49</v>
      </c>
      <c r="C69" s="420"/>
      <c r="D69" s="420"/>
      <c r="E69" s="420"/>
      <c r="F69" s="420"/>
      <c r="G69" s="420"/>
      <c r="H69" s="420"/>
      <c r="I69" s="420"/>
      <c r="J69" s="420"/>
    </row>
    <row r="70" spans="2:10" x14ac:dyDescent="0.25">
      <c r="B70" s="422"/>
      <c r="C70" s="420"/>
      <c r="D70" s="420"/>
      <c r="E70" s="420"/>
      <c r="F70" s="420"/>
      <c r="G70" s="420"/>
      <c r="H70" s="420"/>
      <c r="I70" s="420"/>
      <c r="J70" s="420"/>
    </row>
  </sheetData>
  <mergeCells count="44">
    <mergeCell ref="B70:J70"/>
    <mergeCell ref="F64:G64"/>
    <mergeCell ref="B9:C9"/>
    <mergeCell ref="B49:C49"/>
    <mergeCell ref="D8:E8"/>
    <mergeCell ref="B24:C24"/>
    <mergeCell ref="B45:C45"/>
    <mergeCell ref="B36:C36"/>
    <mergeCell ref="B32:C32"/>
    <mergeCell ref="B26:C26"/>
    <mergeCell ref="B35:C35"/>
    <mergeCell ref="F8:G8"/>
    <mergeCell ref="B13:C13"/>
    <mergeCell ref="D47:E47"/>
    <mergeCell ref="B38:C38"/>
    <mergeCell ref="B44:C44"/>
    <mergeCell ref="F47:G47"/>
    <mergeCell ref="B19:C19"/>
    <mergeCell ref="B37:C37"/>
    <mergeCell ref="B10:C10"/>
    <mergeCell ref="B12:C12"/>
    <mergeCell ref="B11:C11"/>
    <mergeCell ref="B23:C23"/>
    <mergeCell ref="D66:E66"/>
    <mergeCell ref="B57:C57"/>
    <mergeCell ref="B63:G63"/>
    <mergeCell ref="D64:E64"/>
    <mergeCell ref="B51:C51"/>
    <mergeCell ref="B50:C50"/>
    <mergeCell ref="B18:C18"/>
    <mergeCell ref="B69:J69"/>
    <mergeCell ref="D65:E65"/>
    <mergeCell ref="D21:E21"/>
    <mergeCell ref="B39:C39"/>
    <mergeCell ref="F21:G21"/>
    <mergeCell ref="B52:C52"/>
    <mergeCell ref="B58:C58"/>
    <mergeCell ref="F66:G66"/>
    <mergeCell ref="B25:C25"/>
    <mergeCell ref="D34:E34"/>
    <mergeCell ref="F65:G65"/>
    <mergeCell ref="F34:G34"/>
    <mergeCell ref="B22:C22"/>
    <mergeCell ref="B31:C31"/>
  </mergeCells>
  <printOptions horizontalCentered="1"/>
  <pageMargins left="0.98402777777777795" right="0.39374999999999999" top="0.78749999999999998" bottom="0.78680555555555598" header="0.51180555555555496" footer="0.59027777777777801"/>
  <pageSetup paperSize="9" scale="62" orientation="portrait" r:id="rId1"/>
  <headerFooter>
    <oddFooter>&amp;L&amp;8 &amp;C&amp;8 &amp;R&amp;8 Seite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pageSetUpPr fitToPage="1"/>
  </sheetPr>
  <dimension ref="A1:IW54"/>
  <sheetViews>
    <sheetView showGridLines="0" showRowColHeaders="0" zoomScaleNormal="100" zoomScaleSheetLayoutView="100" workbookViewId="0">
      <selection activeCell="H23" sqref="H23"/>
    </sheetView>
  </sheetViews>
  <sheetFormatPr baseColWidth="10" defaultColWidth="9.1796875" defaultRowHeight="12.5" x14ac:dyDescent="0.25"/>
  <cols>
    <col min="1" max="1" width="0.81640625" style="12" customWidth="1"/>
    <col min="2" max="2" width="38.6328125" style="12" customWidth="1"/>
    <col min="3" max="3" width="2.6328125" style="12" customWidth="1"/>
    <col min="4" max="5" width="23.6328125" style="12" customWidth="1"/>
    <col min="6" max="6" width="3.1796875" style="12" customWidth="1"/>
    <col min="7" max="257" width="11.453125" style="12" customWidth="1"/>
    <col min="258" max="1025" width="11.453125" customWidth="1"/>
  </cols>
  <sheetData>
    <row r="1" spans="1:5" ht="5.25" customHeight="1" x14ac:dyDescent="0.25"/>
    <row r="2" spans="1:5" ht="12.75" customHeight="1" x14ac:dyDescent="0.25">
      <c r="B2" s="5" t="s">
        <v>50</v>
      </c>
      <c r="C2" s="5"/>
      <c r="D2" s="5"/>
      <c r="E2" s="5"/>
    </row>
    <row r="3" spans="1:5" ht="12.75" customHeight="1" x14ac:dyDescent="0.25">
      <c r="B3" s="6"/>
      <c r="C3" s="6"/>
      <c r="D3" s="6"/>
      <c r="E3" s="6"/>
    </row>
    <row r="4" spans="1:5" ht="12.75" customHeight="1" x14ac:dyDescent="0.25">
      <c r="B4" s="471" t="s">
        <v>51</v>
      </c>
      <c r="C4" s="48"/>
      <c r="D4" s="48"/>
      <c r="E4" s="48"/>
    </row>
    <row r="5" spans="1:5" ht="12.75" customHeight="1" x14ac:dyDescent="0.25">
      <c r="B5" s="471" t="str">
        <f>UebInstitutQuartal</f>
        <v>3. Quarter 2026</v>
      </c>
      <c r="C5" s="471"/>
      <c r="D5" s="471"/>
      <c r="E5" s="471"/>
    </row>
    <row r="6" spans="1:5" ht="12.75" customHeight="1" x14ac:dyDescent="0.25"/>
    <row r="7" spans="1:5" ht="12.75" customHeight="1" x14ac:dyDescent="0.25">
      <c r="A7" s="17">
        <v>0</v>
      </c>
      <c r="B7" s="475" t="s">
        <v>52</v>
      </c>
      <c r="C7" s="476"/>
      <c r="D7" s="50" t="str">
        <f>AktQuartKurz&amp;" "&amp;AktJahr</f>
        <v>Q3 2026</v>
      </c>
      <c r="E7" s="50" t="str">
        <f>AktQuartKurz&amp;" "&amp;(AktJahr-1)</f>
        <v>Q3 2025</v>
      </c>
    </row>
    <row r="8" spans="1:5" ht="12.75" customHeight="1" x14ac:dyDescent="0.25">
      <c r="A8" s="17">
        <v>0</v>
      </c>
      <c r="B8" s="475"/>
      <c r="C8" s="476"/>
      <c r="D8" s="52" t="str">
        <f>Einheit_Waehrung</f>
        <v>€ mn.</v>
      </c>
      <c r="E8" s="52" t="str">
        <f>D8</f>
        <v>€ mn.</v>
      </c>
    </row>
    <row r="9" spans="1:5" ht="12.75" customHeight="1" x14ac:dyDescent="0.25">
      <c r="A9" s="17">
        <v>0</v>
      </c>
      <c r="B9" s="53" t="s">
        <v>53</v>
      </c>
      <c r="C9" s="53"/>
      <c r="D9" s="44">
        <v>20445.501199999999</v>
      </c>
      <c r="E9" s="54">
        <v>20339.8</v>
      </c>
    </row>
    <row r="10" spans="1:5" ht="12.75" customHeight="1" x14ac:dyDescent="0.25">
      <c r="A10" s="17">
        <v>0</v>
      </c>
      <c r="B10" s="55" t="s">
        <v>54</v>
      </c>
      <c r="C10" s="55"/>
      <c r="D10" s="44">
        <v>5802.2866999999997</v>
      </c>
      <c r="E10" s="54">
        <v>5777.2</v>
      </c>
    </row>
    <row r="11" spans="1:5" ht="12.75" customHeight="1" x14ac:dyDescent="0.25">
      <c r="A11" s="17"/>
      <c r="B11" s="55" t="s">
        <v>55</v>
      </c>
      <c r="C11" s="55"/>
      <c r="D11" s="44">
        <v>1804.1601000000001</v>
      </c>
      <c r="E11" s="54">
        <v>2189.1</v>
      </c>
    </row>
    <row r="12" spans="1:5" ht="12.75" customHeight="1" x14ac:dyDescent="0.25">
      <c r="A12" s="17">
        <v>0</v>
      </c>
      <c r="B12" s="55" t="s">
        <v>56</v>
      </c>
      <c r="C12" s="55"/>
      <c r="D12" s="44">
        <v>6490.3019999999997</v>
      </c>
      <c r="E12" s="54">
        <v>7106.5</v>
      </c>
    </row>
    <row r="13" spans="1:5" ht="12.75" customHeight="1" x14ac:dyDescent="0.25">
      <c r="A13" s="17">
        <v>0</v>
      </c>
      <c r="B13" s="56" t="s">
        <v>57</v>
      </c>
      <c r="C13" s="56"/>
      <c r="D13" s="46">
        <f>SUM(D9:D12)</f>
        <v>34542.25</v>
      </c>
      <c r="E13" s="57">
        <f>SUM(E9:E12)</f>
        <v>35412.6</v>
      </c>
    </row>
    <row r="14" spans="1:5" ht="12.75" customHeight="1" x14ac:dyDescent="0.25"/>
    <row r="16" spans="1:5" s="58" customFormat="1" ht="12.75" customHeight="1" x14ac:dyDescent="0.25">
      <c r="B16" s="471" t="s">
        <v>58</v>
      </c>
      <c r="C16" s="471"/>
      <c r="D16" s="471"/>
      <c r="E16" s="471"/>
    </row>
    <row r="17" spans="1:5" s="58" customFormat="1" ht="12.75" customHeight="1" x14ac:dyDescent="0.25">
      <c r="B17" s="471" t="str">
        <f>UebInstitutQuartal</f>
        <v>3. Quarter 2026</v>
      </c>
      <c r="C17" s="471"/>
      <c r="D17" s="471"/>
      <c r="E17" s="471"/>
    </row>
    <row r="18" spans="1:5" ht="12.75" customHeight="1" x14ac:dyDescent="0.25"/>
    <row r="19" spans="1:5" ht="12.75" customHeight="1" x14ac:dyDescent="0.25">
      <c r="A19" s="17">
        <v>1</v>
      </c>
      <c r="B19" s="475" t="s">
        <v>52</v>
      </c>
      <c r="C19" s="476"/>
      <c r="D19" s="59" t="str">
        <f>AktQuartKurz&amp;" "&amp;AktJahr</f>
        <v>Q3 2026</v>
      </c>
      <c r="E19" s="50" t="str">
        <f>AktQuartKurz&amp;" "&amp;(AktJahr-1)</f>
        <v>Q3 2025</v>
      </c>
    </row>
    <row r="20" spans="1:5" ht="12.75" customHeight="1" x14ac:dyDescent="0.25">
      <c r="A20" s="17">
        <v>1</v>
      </c>
      <c r="B20" s="475"/>
      <c r="C20" s="476"/>
      <c r="D20" s="52" t="str">
        <f>Einheit_Waehrung</f>
        <v>€ mn.</v>
      </c>
      <c r="E20" s="52" t="str">
        <f>D20</f>
        <v>€ mn.</v>
      </c>
    </row>
    <row r="21" spans="1:5" ht="12.75" customHeight="1" x14ac:dyDescent="0.25">
      <c r="A21" s="17">
        <v>1</v>
      </c>
      <c r="B21" s="53" t="s">
        <v>59</v>
      </c>
      <c r="C21" s="53"/>
      <c r="D21" s="44">
        <v>42.591700000000003</v>
      </c>
      <c r="E21" s="45">
        <v>21.1</v>
      </c>
    </row>
    <row r="22" spans="1:5" ht="12.75" customHeight="1" x14ac:dyDescent="0.25">
      <c r="A22" s="17">
        <v>1</v>
      </c>
      <c r="B22" s="55" t="s">
        <v>60</v>
      </c>
      <c r="C22" s="55"/>
      <c r="D22" s="46">
        <v>718.13139999999999</v>
      </c>
      <c r="E22" s="57">
        <v>399.09</v>
      </c>
    </row>
    <row r="23" spans="1:5" ht="12.75" customHeight="1" x14ac:dyDescent="0.25">
      <c r="A23" s="17">
        <v>1</v>
      </c>
      <c r="B23" s="55" t="s">
        <v>61</v>
      </c>
      <c r="C23" s="60"/>
      <c r="D23" s="61">
        <v>420</v>
      </c>
      <c r="E23" s="62">
        <v>840</v>
      </c>
    </row>
    <row r="24" spans="1:5" ht="12.75" customHeight="1" x14ac:dyDescent="0.25">
      <c r="A24" s="17">
        <v>1</v>
      </c>
      <c r="B24" s="56" t="s">
        <v>57</v>
      </c>
      <c r="C24" s="56"/>
      <c r="D24" s="46">
        <f>SUM(D21:D23)</f>
        <v>1180.7230999999999</v>
      </c>
      <c r="E24" s="57">
        <f>SUM(E21:E23)</f>
        <v>1260.19</v>
      </c>
    </row>
    <row r="25" spans="1:5" ht="12.75" customHeight="1" x14ac:dyDescent="0.25"/>
    <row r="26" spans="1:5" ht="12.75" hidden="1" customHeight="1" x14ac:dyDescent="0.25"/>
    <row r="27" spans="1:5" ht="12.75" customHeight="1" x14ac:dyDescent="0.25"/>
    <row r="28" spans="1:5" s="58" customFormat="1" ht="12.75" hidden="1" customHeight="1" x14ac:dyDescent="0.25">
      <c r="B28" s="429" t="s">
        <v>62</v>
      </c>
      <c r="C28" s="430"/>
      <c r="D28" s="430"/>
      <c r="E28" s="430"/>
    </row>
    <row r="29" spans="1:5" s="58" customFormat="1" ht="12.75" hidden="1" customHeight="1" x14ac:dyDescent="0.25">
      <c r="B29" s="429" t="str">
        <f>UebInstitutQuartal</f>
        <v>3. Quarter 2026</v>
      </c>
      <c r="C29" s="430"/>
      <c r="D29" s="430"/>
      <c r="E29" s="430"/>
    </row>
    <row r="30" spans="1:5" ht="12.75" hidden="1" customHeight="1" x14ac:dyDescent="0.25"/>
    <row r="31" spans="1:5" ht="12.75" hidden="1" customHeight="1" x14ac:dyDescent="0.25">
      <c r="A31" s="17">
        <v>2</v>
      </c>
      <c r="B31" s="49" t="s">
        <v>52</v>
      </c>
      <c r="C31" s="49"/>
      <c r="D31" s="59" t="str">
        <f>AktQuartKurz&amp;" "&amp;AktJahr</f>
        <v>Q3 2026</v>
      </c>
      <c r="E31" s="50" t="str">
        <f>AktQuartKurz&amp;" "&amp;(AktJahr-1)</f>
        <v>Q3 2025</v>
      </c>
    </row>
    <row r="32" spans="1:5" ht="12.75" hidden="1" customHeight="1" x14ac:dyDescent="0.25">
      <c r="A32" s="17">
        <v>2</v>
      </c>
      <c r="B32" s="51"/>
      <c r="C32" s="51"/>
      <c r="D32" s="52" t="str">
        <f>Einheit_Waehrung</f>
        <v>€ mn.</v>
      </c>
      <c r="E32" s="52" t="str">
        <f>D32</f>
        <v>€ mn.</v>
      </c>
    </row>
    <row r="33" spans="1:5" ht="12.75" hidden="1" customHeight="1" x14ac:dyDescent="0.25">
      <c r="A33" s="17">
        <v>2</v>
      </c>
      <c r="B33" s="53" t="s">
        <v>63</v>
      </c>
      <c r="C33" s="53"/>
      <c r="D33" s="44">
        <v>0</v>
      </c>
      <c r="E33" s="45">
        <v>0</v>
      </c>
    </row>
    <row r="34" spans="1:5" ht="12.75" hidden="1" customHeight="1" x14ac:dyDescent="0.25">
      <c r="A34" s="17">
        <v>2</v>
      </c>
      <c r="B34" s="55" t="s">
        <v>64</v>
      </c>
      <c r="C34" s="55"/>
      <c r="D34" s="46">
        <v>0</v>
      </c>
      <c r="E34" s="57">
        <v>0</v>
      </c>
    </row>
    <row r="35" spans="1:5" ht="12.75" hidden="1" customHeight="1" x14ac:dyDescent="0.25">
      <c r="A35" s="17">
        <v>2</v>
      </c>
      <c r="B35" s="55" t="s">
        <v>65</v>
      </c>
      <c r="C35" s="60"/>
      <c r="D35" s="61">
        <v>0</v>
      </c>
      <c r="E35" s="62">
        <v>0</v>
      </c>
    </row>
    <row r="36" spans="1:5" ht="12.75" hidden="1" customHeight="1" x14ac:dyDescent="0.25">
      <c r="A36" s="17">
        <v>2</v>
      </c>
      <c r="B36" s="56" t="s">
        <v>57</v>
      </c>
      <c r="C36" s="56"/>
      <c r="D36" s="46">
        <f>SUM(D33:D35)</f>
        <v>0</v>
      </c>
      <c r="E36" s="57">
        <f>SUM(E33:E35)</f>
        <v>0</v>
      </c>
    </row>
    <row r="37" spans="1:5" ht="12.75" hidden="1" customHeight="1" x14ac:dyDescent="0.25"/>
    <row r="38" spans="1:5" ht="12.75" hidden="1" customHeight="1" x14ac:dyDescent="0.25"/>
    <row r="39" spans="1:5" ht="12.75" customHeight="1" x14ac:dyDescent="0.25"/>
    <row r="40" spans="1:5" s="58" customFormat="1" ht="12.75" hidden="1" customHeight="1" x14ac:dyDescent="0.25">
      <c r="B40" s="429" t="s">
        <v>66</v>
      </c>
      <c r="C40" s="430"/>
      <c r="D40" s="430"/>
      <c r="E40" s="430"/>
    </row>
    <row r="41" spans="1:5" s="58" customFormat="1" ht="12.75" hidden="1" customHeight="1" x14ac:dyDescent="0.25">
      <c r="B41" s="429" t="str">
        <f>UebInstitutQuartal</f>
        <v>3. Quarter 2026</v>
      </c>
      <c r="C41" s="430"/>
      <c r="D41" s="430"/>
      <c r="E41" s="430"/>
    </row>
    <row r="42" spans="1:5" ht="12.75" hidden="1" customHeight="1" x14ac:dyDescent="0.25"/>
    <row r="43" spans="1:5" ht="12.75" hidden="1" customHeight="1" x14ac:dyDescent="0.25">
      <c r="A43" s="17">
        <v>3</v>
      </c>
      <c r="B43" s="49" t="s">
        <v>52</v>
      </c>
      <c r="C43" s="49"/>
      <c r="D43" s="50" t="str">
        <f>AktQuartKurz&amp;" "&amp;AktJahr</f>
        <v>Q3 2026</v>
      </c>
      <c r="E43" s="50" t="str">
        <f>AktQuartKurz&amp;" "&amp;(AktJahr-1)</f>
        <v>Q3 2025</v>
      </c>
    </row>
    <row r="44" spans="1:5" ht="12.75" hidden="1" customHeight="1" x14ac:dyDescent="0.25">
      <c r="A44" s="17">
        <v>3</v>
      </c>
      <c r="B44" s="51"/>
      <c r="C44" s="51"/>
      <c r="D44" s="52" t="str">
        <f>Einheit_Waehrung</f>
        <v>€ mn.</v>
      </c>
      <c r="E44" s="52" t="str">
        <f>D44</f>
        <v>€ mn.</v>
      </c>
    </row>
    <row r="45" spans="1:5" ht="12.75" hidden="1" customHeight="1" x14ac:dyDescent="0.25">
      <c r="A45" s="17">
        <v>3</v>
      </c>
      <c r="B45" s="53" t="s">
        <v>63</v>
      </c>
      <c r="C45" s="53"/>
      <c r="D45" s="44">
        <v>0</v>
      </c>
      <c r="E45" s="54">
        <v>0</v>
      </c>
    </row>
    <row r="46" spans="1:5" ht="12.75" hidden="1" customHeight="1" x14ac:dyDescent="0.25">
      <c r="A46" s="17">
        <v>3</v>
      </c>
      <c r="B46" s="55" t="s">
        <v>64</v>
      </c>
      <c r="C46" s="55"/>
      <c r="D46" s="46">
        <v>0</v>
      </c>
      <c r="E46" s="57">
        <v>0</v>
      </c>
    </row>
    <row r="47" spans="1:5" ht="12.75" hidden="1" customHeight="1" x14ac:dyDescent="0.25">
      <c r="A47" s="17">
        <v>3</v>
      </c>
      <c r="B47" s="55" t="s">
        <v>65</v>
      </c>
      <c r="C47" s="55"/>
      <c r="D47" s="46">
        <v>0</v>
      </c>
      <c r="E47" s="57">
        <v>0</v>
      </c>
    </row>
    <row r="48" spans="1:5" ht="12.75" hidden="1" customHeight="1" x14ac:dyDescent="0.25">
      <c r="A48" s="17">
        <v>3</v>
      </c>
      <c r="B48" s="56" t="s">
        <v>57</v>
      </c>
      <c r="C48" s="56"/>
      <c r="D48" s="46">
        <f>SUM(D45:D47)</f>
        <v>0</v>
      </c>
      <c r="E48" s="57">
        <f>SUM(E45:E47)</f>
        <v>0</v>
      </c>
    </row>
    <row r="49" spans="2:5" ht="12.75" customHeight="1" x14ac:dyDescent="0.25"/>
    <row r="50" spans="2:5" ht="12.75" hidden="1" customHeight="1" x14ac:dyDescent="0.25"/>
    <row r="51" spans="2:5" ht="12.75" hidden="1" customHeight="1" x14ac:dyDescent="0.25"/>
    <row r="52" spans="2:5" ht="12.75" customHeight="1" x14ac:dyDescent="0.25">
      <c r="B52" s="422" t="str">
        <f>IF(INT(AktJahrMonat)&gt;=201606,"","Note: Size classes of Public Pfandbriefe are only recorded as from Q2 2015.")</f>
        <v/>
      </c>
      <c r="C52" s="420"/>
      <c r="D52" s="420"/>
      <c r="E52" s="420"/>
    </row>
    <row r="53" spans="2:5" ht="20.25" customHeight="1" x14ac:dyDescent="0.25">
      <c r="B53" s="422" t="str">
        <f>IF(INT(AktJahrMonat)&gt;201503,"","Note: The size classes above € 300 thousand for Mortgage Pfandbriefe were redefined as from Q2 2014; therefore previous-year figures for Mortgage Pfandbriefe are not shown.")</f>
        <v/>
      </c>
      <c r="C53" s="420"/>
      <c r="D53" s="420"/>
      <c r="E53" s="420"/>
    </row>
    <row r="54" spans="2:5" ht="6" customHeight="1" x14ac:dyDescent="0.25"/>
  </sheetData>
  <mergeCells count="8">
    <mergeCell ref="B29:E29"/>
    <mergeCell ref="B28:E28"/>
    <mergeCell ref="B7:C8"/>
    <mergeCell ref="B19:C20"/>
    <mergeCell ref="B40:E40"/>
    <mergeCell ref="B41:E41"/>
    <mergeCell ref="B53:E53"/>
    <mergeCell ref="B52:E52"/>
  </mergeCells>
  <printOptions horizontalCentered="1"/>
  <pageMargins left="0.78749999999999998" right="0.59027777777777801" top="0.98402777777777795" bottom="0.98402777777777795" header="0.51180555555555496" footer="0.51180555555555496"/>
  <pageSetup paperSize="9" orientation="portrait" r:id="rId1"/>
  <headerFooter>
    <oddFooter>&amp;L&amp;8 &amp;C&amp;8 &amp;R&amp;8 Seite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IW95"/>
  <sheetViews>
    <sheetView showGridLines="0" showRowColHeaders="0" zoomScaleNormal="100" zoomScaleSheetLayoutView="100" workbookViewId="0">
      <selection activeCell="D14" sqref="D14"/>
    </sheetView>
  </sheetViews>
  <sheetFormatPr baseColWidth="10" defaultColWidth="9.1796875" defaultRowHeight="12.5" x14ac:dyDescent="0.25"/>
  <cols>
    <col min="1" max="1" width="0.453125" style="12" customWidth="1"/>
    <col min="2" max="2" width="11.453125" style="5" hidden="1" customWidth="1"/>
    <col min="3" max="3" width="22.453125" style="12" customWidth="1"/>
    <col min="4" max="4" width="8.6328125" style="12" customWidth="1"/>
    <col min="5" max="19" width="10.6328125" style="12" customWidth="1"/>
    <col min="20" max="20" width="18.36328125" style="12" customWidth="1"/>
    <col min="21" max="21" width="0.6328125" style="12" customWidth="1"/>
    <col min="22" max="257" width="11.453125" style="12" customWidth="1"/>
    <col min="258" max="1025" width="11.453125" customWidth="1"/>
  </cols>
  <sheetData>
    <row r="1" spans="2:20" ht="5.25" customHeight="1" x14ac:dyDescent="0.25"/>
    <row r="2" spans="2:20" ht="12.75" customHeight="1" x14ac:dyDescent="0.25">
      <c r="C2" s="13" t="s">
        <v>67</v>
      </c>
    </row>
    <row r="3" spans="2:20" ht="12.75" customHeight="1" x14ac:dyDescent="0.25">
      <c r="C3" s="15"/>
    </row>
    <row r="4" spans="2:20" ht="12.75" customHeight="1" x14ac:dyDescent="0.3">
      <c r="C4" s="471" t="s">
        <v>68</v>
      </c>
      <c r="D4" s="64"/>
      <c r="E4" s="64"/>
      <c r="F4" s="64"/>
      <c r="G4" s="64"/>
      <c r="H4" s="64"/>
      <c r="I4" s="64"/>
      <c r="L4" s="64"/>
    </row>
    <row r="5" spans="2:20" ht="12.75" customHeight="1" x14ac:dyDescent="0.3">
      <c r="C5" s="471" t="s">
        <v>69</v>
      </c>
      <c r="D5" s="64"/>
      <c r="E5" s="64"/>
      <c r="F5" s="64"/>
      <c r="G5" s="64"/>
      <c r="H5" s="64"/>
      <c r="I5" s="64"/>
      <c r="L5" s="64"/>
    </row>
    <row r="6" spans="2:20" ht="12.75" customHeight="1" x14ac:dyDescent="0.3">
      <c r="C6" s="471" t="s">
        <v>70</v>
      </c>
      <c r="D6" s="64"/>
      <c r="E6" s="64"/>
      <c r="F6" s="64"/>
      <c r="G6" s="64"/>
      <c r="H6" s="64"/>
      <c r="I6" s="64"/>
      <c r="L6" s="64"/>
    </row>
    <row r="7" spans="2:20" ht="15" customHeight="1" x14ac:dyDescent="0.3">
      <c r="C7" s="471" t="str">
        <f>UebInstitutQuartal</f>
        <v>3. Quarter 2026</v>
      </c>
      <c r="D7" s="64"/>
      <c r="E7" s="64"/>
      <c r="F7" s="64"/>
      <c r="G7" s="64"/>
      <c r="H7" s="64"/>
      <c r="I7" s="64"/>
      <c r="L7" s="64"/>
    </row>
    <row r="8" spans="2:20" ht="12.75" customHeight="1" x14ac:dyDescent="0.25"/>
    <row r="9" spans="2:20" ht="12.75" customHeight="1" x14ac:dyDescent="0.25">
      <c r="C9" s="32"/>
      <c r="D9" s="32"/>
      <c r="E9" s="475" t="s">
        <v>71</v>
      </c>
      <c r="F9" s="475"/>
      <c r="G9" s="475"/>
      <c r="H9" s="475"/>
      <c r="I9" s="475"/>
      <c r="J9" s="475"/>
      <c r="K9" s="475"/>
      <c r="L9" s="475"/>
      <c r="M9" s="475"/>
      <c r="N9" s="475"/>
      <c r="O9" s="475"/>
      <c r="P9" s="475"/>
      <c r="Q9" s="475"/>
      <c r="R9" s="476"/>
      <c r="S9" s="309"/>
      <c r="T9" s="310"/>
    </row>
    <row r="10" spans="2:20" ht="9" customHeight="1" x14ac:dyDescent="0.25">
      <c r="C10" s="23"/>
      <c r="D10" s="23"/>
      <c r="E10" s="475"/>
      <c r="F10" s="475"/>
      <c r="G10" s="475"/>
      <c r="H10" s="475"/>
      <c r="I10" s="475"/>
      <c r="J10" s="475"/>
      <c r="K10" s="475"/>
      <c r="L10" s="475"/>
      <c r="M10" s="475"/>
      <c r="N10" s="475"/>
      <c r="O10" s="475"/>
      <c r="P10" s="475"/>
      <c r="Q10" s="475"/>
      <c r="R10" s="476"/>
      <c r="S10" s="431" t="s">
        <v>72</v>
      </c>
      <c r="T10" s="434" t="s">
        <v>73</v>
      </c>
    </row>
    <row r="11" spans="2:20" ht="11.5" customHeight="1" x14ac:dyDescent="0.25">
      <c r="C11" s="23"/>
      <c r="D11" s="23"/>
      <c r="E11" s="311" t="s">
        <v>57</v>
      </c>
      <c r="F11" s="65" t="s">
        <v>74</v>
      </c>
      <c r="G11" s="66"/>
      <c r="H11" s="66"/>
      <c r="I11" s="66"/>
      <c r="J11" s="66"/>
      <c r="K11" s="66"/>
      <c r="L11" s="67"/>
      <c r="M11" s="66"/>
      <c r="N11" s="68"/>
      <c r="O11" s="68"/>
      <c r="P11" s="68"/>
      <c r="Q11" s="68"/>
      <c r="R11" s="69"/>
      <c r="S11" s="432"/>
      <c r="T11" s="435"/>
    </row>
    <row r="12" spans="2:20" ht="11.5" customHeight="1" x14ac:dyDescent="0.25">
      <c r="C12" s="23"/>
      <c r="D12" s="23"/>
      <c r="E12" s="312"/>
      <c r="F12" s="477" t="s">
        <v>75</v>
      </c>
      <c r="G12" s="70"/>
      <c r="H12" s="70"/>
      <c r="I12" s="70"/>
      <c r="J12" s="70"/>
      <c r="K12" s="71"/>
      <c r="L12" s="477" t="s">
        <v>76</v>
      </c>
      <c r="M12" s="70"/>
      <c r="N12" s="70"/>
      <c r="O12" s="70"/>
      <c r="P12" s="70"/>
      <c r="Q12" s="72"/>
      <c r="R12" s="73"/>
      <c r="S12" s="432"/>
      <c r="T12" s="435"/>
    </row>
    <row r="13" spans="2:20" ht="11.5" customHeight="1" x14ac:dyDescent="0.25">
      <c r="C13" s="23"/>
      <c r="D13" s="23"/>
      <c r="E13" s="312"/>
      <c r="F13" s="74" t="s">
        <v>57</v>
      </c>
      <c r="G13" s="75" t="s">
        <v>74</v>
      </c>
      <c r="H13" s="76"/>
      <c r="I13" s="76"/>
      <c r="J13" s="76"/>
      <c r="K13" s="76"/>
      <c r="L13" s="77" t="s">
        <v>57</v>
      </c>
      <c r="M13" s="75" t="s">
        <v>74</v>
      </c>
      <c r="N13" s="78"/>
      <c r="O13" s="78"/>
      <c r="P13" s="78"/>
      <c r="Q13" s="78"/>
      <c r="R13" s="313"/>
      <c r="S13" s="432"/>
      <c r="T13" s="435"/>
    </row>
    <row r="14" spans="2:20" ht="44" customHeight="1" x14ac:dyDescent="0.25">
      <c r="C14" s="23"/>
      <c r="D14" s="23"/>
      <c r="E14" s="303"/>
      <c r="F14" s="314"/>
      <c r="G14" s="315" t="s">
        <v>77</v>
      </c>
      <c r="H14" s="316" t="s">
        <v>78</v>
      </c>
      <c r="I14" s="316" t="s">
        <v>79</v>
      </c>
      <c r="J14" s="317" t="s">
        <v>80</v>
      </c>
      <c r="K14" s="316" t="s">
        <v>81</v>
      </c>
      <c r="L14" s="318"/>
      <c r="M14" s="315" t="s">
        <v>82</v>
      </c>
      <c r="N14" s="316" t="s">
        <v>83</v>
      </c>
      <c r="O14" s="316" t="s">
        <v>84</v>
      </c>
      <c r="P14" s="317" t="s">
        <v>85</v>
      </c>
      <c r="Q14" s="317" t="s">
        <v>80</v>
      </c>
      <c r="R14" s="316" t="s">
        <v>81</v>
      </c>
      <c r="S14" s="433"/>
      <c r="T14" s="436"/>
    </row>
    <row r="15" spans="2:20" ht="12.75" customHeight="1" x14ac:dyDescent="0.25">
      <c r="C15" s="253" t="s">
        <v>86</v>
      </c>
      <c r="D15" s="255" t="str">
        <f>AktQuartal</f>
        <v>3. Quarter</v>
      </c>
      <c r="E15" s="264" t="str">
        <f>Einheit_Waehrung</f>
        <v>€ mn.</v>
      </c>
      <c r="F15" s="265" t="str">
        <f>E15</f>
        <v>€ mn.</v>
      </c>
      <c r="G15" s="265" t="str">
        <f>E15</f>
        <v>€ mn.</v>
      </c>
      <c r="H15" s="265" t="str">
        <f>E15</f>
        <v>€ mn.</v>
      </c>
      <c r="I15" s="265" t="str">
        <f>E15</f>
        <v>€ mn.</v>
      </c>
      <c r="J15" s="265" t="str">
        <f>E15</f>
        <v>€ mn.</v>
      </c>
      <c r="K15" s="265" t="str">
        <f>E15</f>
        <v>€ mn.</v>
      </c>
      <c r="L15" s="265" t="str">
        <f>E15</f>
        <v>€ mn.</v>
      </c>
      <c r="M15" s="265" t="str">
        <f>L15</f>
        <v>€ mn.</v>
      </c>
      <c r="N15" s="265" t="str">
        <f>L15</f>
        <v>€ mn.</v>
      </c>
      <c r="O15" s="265" t="str">
        <f>L15</f>
        <v>€ mn.</v>
      </c>
      <c r="P15" s="265" t="str">
        <f>L15</f>
        <v>€ mn.</v>
      </c>
      <c r="Q15" s="265" t="str">
        <f>L15</f>
        <v>€ mn.</v>
      </c>
      <c r="R15" s="265" t="str">
        <f>L15</f>
        <v>€ mn.</v>
      </c>
      <c r="S15" s="266" t="str">
        <f>E15</f>
        <v>€ mn.</v>
      </c>
      <c r="T15" s="267" t="str">
        <f>E15</f>
        <v>€ mn.</v>
      </c>
    </row>
    <row r="16" spans="2:20" ht="12.75" customHeight="1" x14ac:dyDescent="0.25">
      <c r="B16" s="13" t="s">
        <v>87</v>
      </c>
      <c r="C16" s="81" t="s">
        <v>88</v>
      </c>
      <c r="D16" s="256" t="str">
        <f>"year "&amp;AktJahr</f>
        <v>year 2026</v>
      </c>
      <c r="E16" s="268">
        <f t="shared" ref="E16:E47" si="0">F16+L16</f>
        <v>34542.250199999995</v>
      </c>
      <c r="F16" s="83">
        <f t="shared" ref="F16:F47" si="1">SUM(G16:K16)</f>
        <v>28990.727999999999</v>
      </c>
      <c r="G16" s="83">
        <v>5749.1349</v>
      </c>
      <c r="H16" s="83">
        <v>18448.205099999999</v>
      </c>
      <c r="I16" s="83">
        <v>4789.0597999999991</v>
      </c>
      <c r="J16" s="83">
        <v>4.3282000000000007</v>
      </c>
      <c r="K16" s="83">
        <v>0</v>
      </c>
      <c r="L16" s="83">
        <f t="shared" ref="L16:L47" si="2">SUM(M16:R16)</f>
        <v>5551.5221999999994</v>
      </c>
      <c r="M16" s="83">
        <v>3405.7619</v>
      </c>
      <c r="N16" s="83">
        <v>1833.5401999999999</v>
      </c>
      <c r="O16" s="83">
        <v>3.8218999999999999</v>
      </c>
      <c r="P16" s="83">
        <v>308.39819999999997</v>
      </c>
      <c r="Q16" s="83">
        <v>0</v>
      </c>
      <c r="R16" s="83">
        <v>0</v>
      </c>
      <c r="S16" s="84">
        <v>46.009099999999997</v>
      </c>
      <c r="T16" s="269">
        <v>49.1126</v>
      </c>
    </row>
    <row r="17" spans="2:20" ht="12.75" customHeight="1" x14ac:dyDescent="0.25">
      <c r="C17" s="79"/>
      <c r="D17" s="257" t="str">
        <f>"year "&amp;(AktJahr-1)</f>
        <v>year 2025</v>
      </c>
      <c r="E17" s="270">
        <f t="shared" si="0"/>
        <v>35412.6</v>
      </c>
      <c r="F17" s="85">
        <f t="shared" si="1"/>
        <v>29172.7</v>
      </c>
      <c r="G17" s="85">
        <v>5558</v>
      </c>
      <c r="H17" s="85">
        <v>18408.400000000001</v>
      </c>
      <c r="I17" s="85">
        <v>5201.3</v>
      </c>
      <c r="J17" s="85">
        <v>5</v>
      </c>
      <c r="K17" s="85">
        <v>0</v>
      </c>
      <c r="L17" s="85">
        <f t="shared" si="2"/>
        <v>6239.9000000000005</v>
      </c>
      <c r="M17" s="85">
        <v>4001.4</v>
      </c>
      <c r="N17" s="85">
        <v>1952.7</v>
      </c>
      <c r="O17" s="85">
        <v>4.2</v>
      </c>
      <c r="P17" s="85">
        <v>281.60000000000002</v>
      </c>
      <c r="Q17" s="85">
        <v>0</v>
      </c>
      <c r="R17" s="85">
        <v>0</v>
      </c>
      <c r="S17" s="86">
        <v>32.799999999999997</v>
      </c>
      <c r="T17" s="271">
        <v>36.9</v>
      </c>
    </row>
    <row r="18" spans="2:20" ht="12.75" customHeight="1" x14ac:dyDescent="0.25">
      <c r="B18" s="13" t="s">
        <v>89</v>
      </c>
      <c r="C18" s="81" t="s">
        <v>90</v>
      </c>
      <c r="D18" s="256" t="str">
        <f>$D$16</f>
        <v>year 2026</v>
      </c>
      <c r="E18" s="268">
        <f t="shared" si="0"/>
        <v>28310.243000000002</v>
      </c>
      <c r="F18" s="83">
        <f t="shared" si="1"/>
        <v>24292.183000000001</v>
      </c>
      <c r="G18" s="83">
        <v>4053.6590000000001</v>
      </c>
      <c r="H18" s="83">
        <v>15894.490599999999</v>
      </c>
      <c r="I18" s="83">
        <v>4339.7051999999994</v>
      </c>
      <c r="J18" s="83">
        <v>4.3282000000000007</v>
      </c>
      <c r="K18" s="83">
        <v>0</v>
      </c>
      <c r="L18" s="83">
        <f t="shared" si="2"/>
        <v>4018.06</v>
      </c>
      <c r="M18" s="83">
        <v>2542.5081</v>
      </c>
      <c r="N18" s="83">
        <v>1228.4056</v>
      </c>
      <c r="O18" s="83">
        <v>3.8218999999999999</v>
      </c>
      <c r="P18" s="83">
        <v>243.3244</v>
      </c>
      <c r="Q18" s="83">
        <v>0</v>
      </c>
      <c r="R18" s="83">
        <v>0</v>
      </c>
      <c r="S18" s="84">
        <v>44.507599999999996</v>
      </c>
      <c r="T18" s="269">
        <v>47.593400000000003</v>
      </c>
    </row>
    <row r="19" spans="2:20" ht="12.75" customHeight="1" x14ac:dyDescent="0.25">
      <c r="C19" s="79"/>
      <c r="D19" s="257" t="str">
        <f>$D$17</f>
        <v>year 2025</v>
      </c>
      <c r="E19" s="270">
        <f t="shared" si="0"/>
        <v>29202</v>
      </c>
      <c r="F19" s="85">
        <f t="shared" si="1"/>
        <v>24489.7</v>
      </c>
      <c r="G19" s="85">
        <v>3960.5</v>
      </c>
      <c r="H19" s="85">
        <v>15846.5</v>
      </c>
      <c r="I19" s="85">
        <v>4677.7</v>
      </c>
      <c r="J19" s="85">
        <v>5</v>
      </c>
      <c r="K19" s="85">
        <v>0</v>
      </c>
      <c r="L19" s="85">
        <f t="shared" si="2"/>
        <v>4712.3</v>
      </c>
      <c r="M19" s="85">
        <v>3095</v>
      </c>
      <c r="N19" s="85">
        <v>1365.6</v>
      </c>
      <c r="O19" s="85">
        <v>4.2</v>
      </c>
      <c r="P19" s="85">
        <v>247.5</v>
      </c>
      <c r="Q19" s="85">
        <v>0</v>
      </c>
      <c r="R19" s="85">
        <v>0</v>
      </c>
      <c r="S19" s="86">
        <v>32.799999999999997</v>
      </c>
      <c r="T19" s="271">
        <v>36.9</v>
      </c>
    </row>
    <row r="20" spans="2:20" ht="12.75" customHeight="1" x14ac:dyDescent="0.25">
      <c r="B20" s="87" t="s">
        <v>91</v>
      </c>
      <c r="C20" s="81" t="s">
        <v>92</v>
      </c>
      <c r="D20" s="256" t="str">
        <f>$D$16</f>
        <v>year 2026</v>
      </c>
      <c r="E20" s="268">
        <f t="shared" si="0"/>
        <v>27</v>
      </c>
      <c r="F20" s="83">
        <f t="shared" si="1"/>
        <v>0</v>
      </c>
      <c r="G20" s="83">
        <v>0</v>
      </c>
      <c r="H20" s="83">
        <v>0</v>
      </c>
      <c r="I20" s="83">
        <v>0</v>
      </c>
      <c r="J20" s="83">
        <v>0</v>
      </c>
      <c r="K20" s="83">
        <v>0</v>
      </c>
      <c r="L20" s="83">
        <f t="shared" si="2"/>
        <v>27</v>
      </c>
      <c r="M20" s="83">
        <v>27</v>
      </c>
      <c r="N20" s="83">
        <v>0</v>
      </c>
      <c r="O20" s="83">
        <v>0</v>
      </c>
      <c r="P20" s="83">
        <v>0</v>
      </c>
      <c r="Q20" s="83">
        <v>0</v>
      </c>
      <c r="R20" s="83">
        <v>0</v>
      </c>
      <c r="S20" s="84">
        <v>0</v>
      </c>
      <c r="T20" s="269">
        <v>0</v>
      </c>
    </row>
    <row r="21" spans="2:20" ht="12.75" customHeight="1" x14ac:dyDescent="0.25">
      <c r="C21" s="79"/>
      <c r="D21" s="257" t="str">
        <f>$D$17</f>
        <v>year 2025</v>
      </c>
      <c r="E21" s="270">
        <f t="shared" si="0"/>
        <v>71.599999999999994</v>
      </c>
      <c r="F21" s="85">
        <f t="shared" si="1"/>
        <v>0</v>
      </c>
      <c r="G21" s="85">
        <v>0</v>
      </c>
      <c r="H21" s="85">
        <v>0</v>
      </c>
      <c r="I21" s="85">
        <v>0</v>
      </c>
      <c r="J21" s="85">
        <v>0</v>
      </c>
      <c r="K21" s="85">
        <v>0</v>
      </c>
      <c r="L21" s="85">
        <f t="shared" si="2"/>
        <v>71.599999999999994</v>
      </c>
      <c r="M21" s="85">
        <v>71.599999999999994</v>
      </c>
      <c r="N21" s="85">
        <v>0</v>
      </c>
      <c r="O21" s="85">
        <v>0</v>
      </c>
      <c r="P21" s="85">
        <v>0</v>
      </c>
      <c r="Q21" s="85">
        <v>0</v>
      </c>
      <c r="R21" s="85">
        <v>0</v>
      </c>
      <c r="S21" s="86">
        <v>0</v>
      </c>
      <c r="T21" s="271">
        <v>0</v>
      </c>
    </row>
    <row r="22" spans="2:20" ht="13.5" hidden="1" customHeight="1" x14ac:dyDescent="0.25">
      <c r="B22" s="87" t="s">
        <v>93</v>
      </c>
      <c r="C22" s="81" t="s">
        <v>94</v>
      </c>
      <c r="D22" s="256" t="str">
        <f>$D$16</f>
        <v>year 2026</v>
      </c>
      <c r="E22" s="268">
        <f t="shared" si="0"/>
        <v>0</v>
      </c>
      <c r="F22" s="83">
        <f t="shared" si="1"/>
        <v>0</v>
      </c>
      <c r="G22" s="83">
        <v>0</v>
      </c>
      <c r="H22" s="83">
        <v>0</v>
      </c>
      <c r="I22" s="83">
        <v>0</v>
      </c>
      <c r="J22" s="83">
        <v>0</v>
      </c>
      <c r="K22" s="83">
        <v>0</v>
      </c>
      <c r="L22" s="83">
        <f t="shared" si="2"/>
        <v>0</v>
      </c>
      <c r="M22" s="83">
        <v>0</v>
      </c>
      <c r="N22" s="83">
        <v>0</v>
      </c>
      <c r="O22" s="83">
        <v>0</v>
      </c>
      <c r="P22" s="83">
        <v>0</v>
      </c>
      <c r="Q22" s="83">
        <v>0</v>
      </c>
      <c r="R22" s="83">
        <v>0</v>
      </c>
      <c r="S22" s="84">
        <v>0</v>
      </c>
      <c r="T22" s="269">
        <v>0</v>
      </c>
    </row>
    <row r="23" spans="2:20" ht="12.75" hidden="1" customHeight="1" x14ac:dyDescent="0.25">
      <c r="C23" s="79"/>
      <c r="D23" s="257" t="str">
        <f>$D$17</f>
        <v>year 2025</v>
      </c>
      <c r="E23" s="270">
        <f t="shared" si="0"/>
        <v>0</v>
      </c>
      <c r="F23" s="85">
        <f t="shared" si="1"/>
        <v>0</v>
      </c>
      <c r="G23" s="85">
        <v>0</v>
      </c>
      <c r="H23" s="85">
        <v>0</v>
      </c>
      <c r="I23" s="85">
        <v>0</v>
      </c>
      <c r="J23" s="85">
        <v>0</v>
      </c>
      <c r="K23" s="85">
        <v>0</v>
      </c>
      <c r="L23" s="85">
        <f t="shared" si="2"/>
        <v>0</v>
      </c>
      <c r="M23" s="85">
        <v>0</v>
      </c>
      <c r="N23" s="85">
        <v>0</v>
      </c>
      <c r="O23" s="85">
        <v>0</v>
      </c>
      <c r="P23" s="85">
        <v>0</v>
      </c>
      <c r="Q23" s="85">
        <v>0</v>
      </c>
      <c r="R23" s="85">
        <v>0</v>
      </c>
      <c r="S23" s="86">
        <v>0</v>
      </c>
      <c r="T23" s="271">
        <v>0</v>
      </c>
    </row>
    <row r="24" spans="2:20" ht="12.75" hidden="1" customHeight="1" x14ac:dyDescent="0.25">
      <c r="B24" s="87" t="s">
        <v>95</v>
      </c>
      <c r="C24" s="81" t="s">
        <v>96</v>
      </c>
      <c r="D24" s="256" t="str">
        <f>$D$16</f>
        <v>year 2026</v>
      </c>
      <c r="E24" s="268">
        <f t="shared" si="0"/>
        <v>0</v>
      </c>
      <c r="F24" s="83">
        <f t="shared" si="1"/>
        <v>0</v>
      </c>
      <c r="G24" s="83">
        <v>0</v>
      </c>
      <c r="H24" s="83">
        <v>0</v>
      </c>
      <c r="I24" s="83">
        <v>0</v>
      </c>
      <c r="J24" s="83">
        <v>0</v>
      </c>
      <c r="K24" s="83">
        <v>0</v>
      </c>
      <c r="L24" s="83">
        <f t="shared" si="2"/>
        <v>0</v>
      </c>
      <c r="M24" s="83">
        <v>0</v>
      </c>
      <c r="N24" s="83">
        <v>0</v>
      </c>
      <c r="O24" s="83">
        <v>0</v>
      </c>
      <c r="P24" s="83">
        <v>0</v>
      </c>
      <c r="Q24" s="83">
        <v>0</v>
      </c>
      <c r="R24" s="83">
        <v>0</v>
      </c>
      <c r="S24" s="84">
        <v>0</v>
      </c>
      <c r="T24" s="269">
        <v>0</v>
      </c>
    </row>
    <row r="25" spans="2:20" ht="12.75" hidden="1" customHeight="1" x14ac:dyDescent="0.25">
      <c r="C25" s="79"/>
      <c r="D25" s="257" t="str">
        <f>$D$17</f>
        <v>year 2025</v>
      </c>
      <c r="E25" s="270">
        <f t="shared" si="0"/>
        <v>0</v>
      </c>
      <c r="F25" s="85">
        <f t="shared" si="1"/>
        <v>0</v>
      </c>
      <c r="G25" s="85">
        <v>0</v>
      </c>
      <c r="H25" s="85">
        <v>0</v>
      </c>
      <c r="I25" s="85">
        <v>0</v>
      </c>
      <c r="J25" s="85">
        <v>0</v>
      </c>
      <c r="K25" s="85">
        <v>0</v>
      </c>
      <c r="L25" s="85">
        <f t="shared" si="2"/>
        <v>0</v>
      </c>
      <c r="M25" s="85">
        <v>0</v>
      </c>
      <c r="N25" s="85">
        <v>0</v>
      </c>
      <c r="O25" s="85">
        <v>0</v>
      </c>
      <c r="P25" s="85">
        <v>0</v>
      </c>
      <c r="Q25" s="85">
        <v>0</v>
      </c>
      <c r="R25" s="85">
        <v>0</v>
      </c>
      <c r="S25" s="86">
        <v>0</v>
      </c>
      <c r="T25" s="271">
        <v>0</v>
      </c>
    </row>
    <row r="26" spans="2:20" ht="12.75" hidden="1" customHeight="1" x14ac:dyDescent="0.25">
      <c r="B26" s="87" t="s">
        <v>97</v>
      </c>
      <c r="C26" s="81" t="s">
        <v>98</v>
      </c>
      <c r="D26" s="256" t="str">
        <f>$D$16</f>
        <v>year 2026</v>
      </c>
      <c r="E26" s="268">
        <f t="shared" si="0"/>
        <v>0</v>
      </c>
      <c r="F26" s="83">
        <f t="shared" si="1"/>
        <v>0</v>
      </c>
      <c r="G26" s="83">
        <v>0</v>
      </c>
      <c r="H26" s="83">
        <v>0</v>
      </c>
      <c r="I26" s="83">
        <v>0</v>
      </c>
      <c r="J26" s="83">
        <v>0</v>
      </c>
      <c r="K26" s="83">
        <v>0</v>
      </c>
      <c r="L26" s="83">
        <f t="shared" si="2"/>
        <v>0</v>
      </c>
      <c r="M26" s="83">
        <v>0</v>
      </c>
      <c r="N26" s="83">
        <v>0</v>
      </c>
      <c r="O26" s="83">
        <v>0</v>
      </c>
      <c r="P26" s="83">
        <v>0</v>
      </c>
      <c r="Q26" s="83">
        <v>0</v>
      </c>
      <c r="R26" s="83">
        <v>0</v>
      </c>
      <c r="S26" s="84">
        <v>0</v>
      </c>
      <c r="T26" s="269">
        <v>0</v>
      </c>
    </row>
    <row r="27" spans="2:20" ht="12.75" hidden="1" customHeight="1" x14ac:dyDescent="0.25">
      <c r="C27" s="79"/>
      <c r="D27" s="257" t="str">
        <f>$D$17</f>
        <v>year 2025</v>
      </c>
      <c r="E27" s="270">
        <f t="shared" si="0"/>
        <v>0</v>
      </c>
      <c r="F27" s="85">
        <f t="shared" si="1"/>
        <v>0</v>
      </c>
      <c r="G27" s="85">
        <v>0</v>
      </c>
      <c r="H27" s="85">
        <v>0</v>
      </c>
      <c r="I27" s="85">
        <v>0</v>
      </c>
      <c r="J27" s="85">
        <v>0</v>
      </c>
      <c r="K27" s="85">
        <v>0</v>
      </c>
      <c r="L27" s="85">
        <f t="shared" si="2"/>
        <v>0</v>
      </c>
      <c r="M27" s="85">
        <v>0</v>
      </c>
      <c r="N27" s="85">
        <v>0</v>
      </c>
      <c r="O27" s="85">
        <v>0</v>
      </c>
      <c r="P27" s="85">
        <v>0</v>
      </c>
      <c r="Q27" s="85">
        <v>0</v>
      </c>
      <c r="R27" s="85">
        <v>0</v>
      </c>
      <c r="S27" s="86">
        <v>0</v>
      </c>
      <c r="T27" s="271">
        <v>0</v>
      </c>
    </row>
    <row r="28" spans="2:20" ht="12.75" hidden="1" customHeight="1" x14ac:dyDescent="0.25">
      <c r="B28" s="87" t="s">
        <v>99</v>
      </c>
      <c r="C28" s="81" t="s">
        <v>100</v>
      </c>
      <c r="D28" s="256" t="str">
        <f>$D$16</f>
        <v>year 2026</v>
      </c>
      <c r="E28" s="268">
        <f t="shared" si="0"/>
        <v>0</v>
      </c>
      <c r="F28" s="83">
        <f t="shared" si="1"/>
        <v>0</v>
      </c>
      <c r="G28" s="83">
        <v>0</v>
      </c>
      <c r="H28" s="83">
        <v>0</v>
      </c>
      <c r="I28" s="83">
        <v>0</v>
      </c>
      <c r="J28" s="83">
        <v>0</v>
      </c>
      <c r="K28" s="83">
        <v>0</v>
      </c>
      <c r="L28" s="83">
        <f t="shared" si="2"/>
        <v>0</v>
      </c>
      <c r="M28" s="83">
        <v>0</v>
      </c>
      <c r="N28" s="83">
        <v>0</v>
      </c>
      <c r="O28" s="83">
        <v>0</v>
      </c>
      <c r="P28" s="83">
        <v>0</v>
      </c>
      <c r="Q28" s="83">
        <v>0</v>
      </c>
      <c r="R28" s="83">
        <v>0</v>
      </c>
      <c r="S28" s="84">
        <v>0</v>
      </c>
      <c r="T28" s="269">
        <v>0</v>
      </c>
    </row>
    <row r="29" spans="2:20" ht="12.75" hidden="1" customHeight="1" x14ac:dyDescent="0.25">
      <c r="C29" s="79"/>
      <c r="D29" s="257" t="str">
        <f>$D$17</f>
        <v>year 2025</v>
      </c>
      <c r="E29" s="270">
        <f t="shared" si="0"/>
        <v>0</v>
      </c>
      <c r="F29" s="85">
        <f t="shared" si="1"/>
        <v>0</v>
      </c>
      <c r="G29" s="85">
        <v>0</v>
      </c>
      <c r="H29" s="85">
        <v>0</v>
      </c>
      <c r="I29" s="85">
        <v>0</v>
      </c>
      <c r="J29" s="85">
        <v>0</v>
      </c>
      <c r="K29" s="85">
        <v>0</v>
      </c>
      <c r="L29" s="85">
        <f t="shared" si="2"/>
        <v>0</v>
      </c>
      <c r="M29" s="85">
        <v>0</v>
      </c>
      <c r="N29" s="85">
        <v>0</v>
      </c>
      <c r="O29" s="85">
        <v>0</v>
      </c>
      <c r="P29" s="85">
        <v>0</v>
      </c>
      <c r="Q29" s="85">
        <v>0</v>
      </c>
      <c r="R29" s="85">
        <v>0</v>
      </c>
      <c r="S29" s="86">
        <v>0</v>
      </c>
      <c r="T29" s="271">
        <v>0</v>
      </c>
    </row>
    <row r="30" spans="2:20" ht="12.75" customHeight="1" x14ac:dyDescent="0.25">
      <c r="B30" s="13" t="s">
        <v>101</v>
      </c>
      <c r="C30" s="81" t="s">
        <v>102</v>
      </c>
      <c r="D30" s="256" t="str">
        <f>$D$16</f>
        <v>year 2026</v>
      </c>
      <c r="E30" s="268">
        <f t="shared" si="0"/>
        <v>230.2886</v>
      </c>
      <c r="F30" s="83">
        <f t="shared" si="1"/>
        <v>0</v>
      </c>
      <c r="G30" s="83">
        <v>0</v>
      </c>
      <c r="H30" s="83">
        <v>0</v>
      </c>
      <c r="I30" s="83">
        <v>0</v>
      </c>
      <c r="J30" s="83">
        <v>0</v>
      </c>
      <c r="K30" s="83">
        <v>0</v>
      </c>
      <c r="L30" s="83">
        <f t="shared" si="2"/>
        <v>230.2886</v>
      </c>
      <c r="M30" s="83">
        <v>144.1874</v>
      </c>
      <c r="N30" s="83">
        <v>86.101200000000006</v>
      </c>
      <c r="O30" s="83">
        <v>0</v>
      </c>
      <c r="P30" s="83">
        <v>0</v>
      </c>
      <c r="Q30" s="83">
        <v>0</v>
      </c>
      <c r="R30" s="83">
        <v>0</v>
      </c>
      <c r="S30" s="84">
        <v>0</v>
      </c>
      <c r="T30" s="269">
        <v>0</v>
      </c>
    </row>
    <row r="31" spans="2:20" ht="12.75" customHeight="1" x14ac:dyDescent="0.25">
      <c r="C31" s="79"/>
      <c r="D31" s="257" t="str">
        <f>$D$17</f>
        <v>year 2025</v>
      </c>
      <c r="E31" s="270">
        <f t="shared" si="0"/>
        <v>197.7</v>
      </c>
      <c r="F31" s="85">
        <f t="shared" si="1"/>
        <v>0</v>
      </c>
      <c r="G31" s="85">
        <v>0</v>
      </c>
      <c r="H31" s="85">
        <v>0</v>
      </c>
      <c r="I31" s="85">
        <v>0</v>
      </c>
      <c r="J31" s="85">
        <v>0</v>
      </c>
      <c r="K31" s="85">
        <v>0</v>
      </c>
      <c r="L31" s="85">
        <f t="shared" si="2"/>
        <v>197.7</v>
      </c>
      <c r="M31" s="85">
        <v>161.19999999999999</v>
      </c>
      <c r="N31" s="85">
        <v>36.5</v>
      </c>
      <c r="O31" s="85">
        <v>0</v>
      </c>
      <c r="P31" s="85">
        <v>0</v>
      </c>
      <c r="Q31" s="85">
        <v>0</v>
      </c>
      <c r="R31" s="85">
        <v>0</v>
      </c>
      <c r="S31" s="86">
        <v>0</v>
      </c>
      <c r="T31" s="271">
        <v>0</v>
      </c>
    </row>
    <row r="32" spans="2:20" ht="12.75" hidden="1" customHeight="1" x14ac:dyDescent="0.25">
      <c r="B32" s="13" t="s">
        <v>103</v>
      </c>
      <c r="C32" s="81" t="s">
        <v>104</v>
      </c>
      <c r="D32" s="256" t="str">
        <f>$D$16</f>
        <v>year 2026</v>
      </c>
      <c r="E32" s="268">
        <f t="shared" si="0"/>
        <v>0</v>
      </c>
      <c r="F32" s="83">
        <f t="shared" si="1"/>
        <v>0</v>
      </c>
      <c r="G32" s="83">
        <v>0</v>
      </c>
      <c r="H32" s="83">
        <v>0</v>
      </c>
      <c r="I32" s="83">
        <v>0</v>
      </c>
      <c r="J32" s="83">
        <v>0</v>
      </c>
      <c r="K32" s="83">
        <v>0</v>
      </c>
      <c r="L32" s="83">
        <f t="shared" si="2"/>
        <v>0</v>
      </c>
      <c r="M32" s="83">
        <v>0</v>
      </c>
      <c r="N32" s="83">
        <v>0</v>
      </c>
      <c r="O32" s="83">
        <v>0</v>
      </c>
      <c r="P32" s="83">
        <v>0</v>
      </c>
      <c r="Q32" s="83">
        <v>0</v>
      </c>
      <c r="R32" s="83">
        <v>0</v>
      </c>
      <c r="S32" s="84">
        <v>0</v>
      </c>
      <c r="T32" s="269">
        <v>0</v>
      </c>
    </row>
    <row r="33" spans="2:20" ht="12.75" hidden="1" customHeight="1" x14ac:dyDescent="0.25">
      <c r="C33" s="79"/>
      <c r="D33" s="257" t="str">
        <f>$D$17</f>
        <v>year 2025</v>
      </c>
      <c r="E33" s="270">
        <f t="shared" si="0"/>
        <v>0</v>
      </c>
      <c r="F33" s="85">
        <f t="shared" si="1"/>
        <v>0</v>
      </c>
      <c r="G33" s="85">
        <v>0</v>
      </c>
      <c r="H33" s="85">
        <v>0</v>
      </c>
      <c r="I33" s="85">
        <v>0</v>
      </c>
      <c r="J33" s="85">
        <v>0</v>
      </c>
      <c r="K33" s="85">
        <v>0</v>
      </c>
      <c r="L33" s="85">
        <f t="shared" si="2"/>
        <v>0</v>
      </c>
      <c r="M33" s="85">
        <v>0</v>
      </c>
      <c r="N33" s="85">
        <v>0</v>
      </c>
      <c r="O33" s="85">
        <v>0</v>
      </c>
      <c r="P33" s="85">
        <v>0</v>
      </c>
      <c r="Q33" s="85">
        <v>0</v>
      </c>
      <c r="R33" s="85">
        <v>0</v>
      </c>
      <c r="S33" s="86">
        <v>0</v>
      </c>
      <c r="T33" s="271">
        <v>0</v>
      </c>
    </row>
    <row r="34" spans="2:20" ht="12.75" customHeight="1" x14ac:dyDescent="0.25">
      <c r="B34" s="13" t="s">
        <v>105</v>
      </c>
      <c r="C34" s="81" t="s">
        <v>106</v>
      </c>
      <c r="D34" s="256" t="str">
        <f>$D$16</f>
        <v>year 2026</v>
      </c>
      <c r="E34" s="268">
        <f t="shared" si="0"/>
        <v>265.7088</v>
      </c>
      <c r="F34" s="83">
        <f t="shared" si="1"/>
        <v>27.697099999999999</v>
      </c>
      <c r="G34" s="83">
        <v>0</v>
      </c>
      <c r="H34" s="83">
        <v>0</v>
      </c>
      <c r="I34" s="83">
        <v>27.697099999999999</v>
      </c>
      <c r="J34" s="83">
        <v>0</v>
      </c>
      <c r="K34" s="83">
        <v>0</v>
      </c>
      <c r="L34" s="83">
        <f t="shared" si="2"/>
        <v>238.01170000000002</v>
      </c>
      <c r="M34" s="83">
        <v>192.37790000000001</v>
      </c>
      <c r="N34" s="83">
        <v>0</v>
      </c>
      <c r="O34" s="83">
        <v>0</v>
      </c>
      <c r="P34" s="83">
        <v>45.633800000000001</v>
      </c>
      <c r="Q34" s="83">
        <v>0</v>
      </c>
      <c r="R34" s="83">
        <v>0</v>
      </c>
      <c r="S34" s="84">
        <v>0</v>
      </c>
      <c r="T34" s="269">
        <v>0</v>
      </c>
    </row>
    <row r="35" spans="2:20" ht="12.75" customHeight="1" x14ac:dyDescent="0.25">
      <c r="C35" s="79"/>
      <c r="D35" s="257" t="str">
        <f>$D$17</f>
        <v>year 2025</v>
      </c>
      <c r="E35" s="270">
        <f t="shared" si="0"/>
        <v>187.6</v>
      </c>
      <c r="F35" s="85">
        <f t="shared" si="1"/>
        <v>41.4</v>
      </c>
      <c r="G35" s="85">
        <v>0</v>
      </c>
      <c r="H35" s="85">
        <v>0</v>
      </c>
      <c r="I35" s="85">
        <v>41.4</v>
      </c>
      <c r="J35" s="85">
        <v>0</v>
      </c>
      <c r="K35" s="85">
        <v>0</v>
      </c>
      <c r="L35" s="85">
        <f t="shared" si="2"/>
        <v>146.19999999999999</v>
      </c>
      <c r="M35" s="85">
        <v>123.1</v>
      </c>
      <c r="N35" s="85">
        <v>7</v>
      </c>
      <c r="O35" s="85">
        <v>0</v>
      </c>
      <c r="P35" s="85">
        <v>16.100000000000001</v>
      </c>
      <c r="Q35" s="85">
        <v>0</v>
      </c>
      <c r="R35" s="85">
        <v>0</v>
      </c>
      <c r="S35" s="86">
        <v>0</v>
      </c>
      <c r="T35" s="271">
        <v>0</v>
      </c>
    </row>
    <row r="36" spans="2:20" ht="12.75" hidden="1" customHeight="1" x14ac:dyDescent="0.25">
      <c r="B36" s="13" t="s">
        <v>107</v>
      </c>
      <c r="C36" s="81" t="s">
        <v>108</v>
      </c>
      <c r="D36" s="256" t="str">
        <f>$D$16</f>
        <v>year 2026</v>
      </c>
      <c r="E36" s="268">
        <f t="shared" si="0"/>
        <v>0</v>
      </c>
      <c r="F36" s="83">
        <f t="shared" si="1"/>
        <v>0</v>
      </c>
      <c r="G36" s="83">
        <v>0</v>
      </c>
      <c r="H36" s="83">
        <v>0</v>
      </c>
      <c r="I36" s="83">
        <v>0</v>
      </c>
      <c r="J36" s="83">
        <v>0</v>
      </c>
      <c r="K36" s="83">
        <v>0</v>
      </c>
      <c r="L36" s="83">
        <f t="shared" si="2"/>
        <v>0</v>
      </c>
      <c r="M36" s="83">
        <v>0</v>
      </c>
      <c r="N36" s="83">
        <v>0</v>
      </c>
      <c r="O36" s="83">
        <v>0</v>
      </c>
      <c r="P36" s="83">
        <v>0</v>
      </c>
      <c r="Q36" s="83">
        <v>0</v>
      </c>
      <c r="R36" s="83">
        <v>0</v>
      </c>
      <c r="S36" s="84">
        <v>0</v>
      </c>
      <c r="T36" s="269">
        <v>0</v>
      </c>
    </row>
    <row r="37" spans="2:20" ht="12.75" hidden="1" customHeight="1" x14ac:dyDescent="0.25">
      <c r="C37" s="79"/>
      <c r="D37" s="257" t="str">
        <f>$D$17</f>
        <v>year 2025</v>
      </c>
      <c r="E37" s="270">
        <f t="shared" si="0"/>
        <v>0</v>
      </c>
      <c r="F37" s="85">
        <f t="shared" si="1"/>
        <v>0</v>
      </c>
      <c r="G37" s="85">
        <v>0</v>
      </c>
      <c r="H37" s="85">
        <v>0</v>
      </c>
      <c r="I37" s="85">
        <v>0</v>
      </c>
      <c r="J37" s="85">
        <v>0</v>
      </c>
      <c r="K37" s="85">
        <v>0</v>
      </c>
      <c r="L37" s="85">
        <f t="shared" si="2"/>
        <v>0</v>
      </c>
      <c r="M37" s="85">
        <v>0</v>
      </c>
      <c r="N37" s="85">
        <v>0</v>
      </c>
      <c r="O37" s="85">
        <v>0</v>
      </c>
      <c r="P37" s="85">
        <v>0</v>
      </c>
      <c r="Q37" s="85">
        <v>0</v>
      </c>
      <c r="R37" s="85">
        <v>0</v>
      </c>
      <c r="S37" s="86">
        <v>0</v>
      </c>
      <c r="T37" s="271">
        <v>0</v>
      </c>
    </row>
    <row r="38" spans="2:20" ht="12.75" hidden="1" customHeight="1" x14ac:dyDescent="0.25">
      <c r="B38" s="13" t="s">
        <v>109</v>
      </c>
      <c r="C38" s="81" t="s">
        <v>110</v>
      </c>
      <c r="D38" s="256" t="str">
        <f>$D$16</f>
        <v>year 2026</v>
      </c>
      <c r="E38" s="268">
        <f t="shared" si="0"/>
        <v>0</v>
      </c>
      <c r="F38" s="83">
        <f t="shared" si="1"/>
        <v>0</v>
      </c>
      <c r="G38" s="83">
        <v>0</v>
      </c>
      <c r="H38" s="83">
        <v>0</v>
      </c>
      <c r="I38" s="83">
        <v>0</v>
      </c>
      <c r="J38" s="83">
        <v>0</v>
      </c>
      <c r="K38" s="83">
        <v>0</v>
      </c>
      <c r="L38" s="83">
        <f t="shared" si="2"/>
        <v>0</v>
      </c>
      <c r="M38" s="83">
        <v>0</v>
      </c>
      <c r="N38" s="83">
        <v>0</v>
      </c>
      <c r="O38" s="83">
        <v>0</v>
      </c>
      <c r="P38" s="83">
        <v>0</v>
      </c>
      <c r="Q38" s="83">
        <v>0</v>
      </c>
      <c r="R38" s="83">
        <v>0</v>
      </c>
      <c r="S38" s="84">
        <v>0</v>
      </c>
      <c r="T38" s="269">
        <v>0</v>
      </c>
    </row>
    <row r="39" spans="2:20" ht="12.75" hidden="1" customHeight="1" x14ac:dyDescent="0.25">
      <c r="B39" s="13"/>
      <c r="C39" s="79"/>
      <c r="D39" s="257" t="str">
        <f>$D$17</f>
        <v>year 2025</v>
      </c>
      <c r="E39" s="270">
        <f t="shared" si="0"/>
        <v>0</v>
      </c>
      <c r="F39" s="85">
        <f t="shared" si="1"/>
        <v>0</v>
      </c>
      <c r="G39" s="85">
        <v>0</v>
      </c>
      <c r="H39" s="85">
        <v>0</v>
      </c>
      <c r="I39" s="85">
        <v>0</v>
      </c>
      <c r="J39" s="85">
        <v>0</v>
      </c>
      <c r="K39" s="85">
        <v>0</v>
      </c>
      <c r="L39" s="85">
        <f t="shared" si="2"/>
        <v>0</v>
      </c>
      <c r="M39" s="85">
        <v>0</v>
      </c>
      <c r="N39" s="85">
        <v>0</v>
      </c>
      <c r="O39" s="85">
        <v>0</v>
      </c>
      <c r="P39" s="85">
        <v>0</v>
      </c>
      <c r="Q39" s="85">
        <v>0</v>
      </c>
      <c r="R39" s="85">
        <v>0</v>
      </c>
      <c r="S39" s="86">
        <v>0</v>
      </c>
      <c r="T39" s="271">
        <v>0</v>
      </c>
    </row>
    <row r="40" spans="2:20" ht="12.75" hidden="1" customHeight="1" x14ac:dyDescent="0.25">
      <c r="B40" s="13" t="s">
        <v>111</v>
      </c>
      <c r="C40" s="81" t="s">
        <v>112</v>
      </c>
      <c r="D40" s="256" t="str">
        <f>$D$16</f>
        <v>year 2026</v>
      </c>
      <c r="E40" s="268">
        <f t="shared" si="0"/>
        <v>0</v>
      </c>
      <c r="F40" s="83">
        <f t="shared" si="1"/>
        <v>0</v>
      </c>
      <c r="G40" s="83">
        <v>0</v>
      </c>
      <c r="H40" s="83">
        <v>0</v>
      </c>
      <c r="I40" s="83">
        <v>0</v>
      </c>
      <c r="J40" s="83">
        <v>0</v>
      </c>
      <c r="K40" s="83">
        <v>0</v>
      </c>
      <c r="L40" s="83">
        <f t="shared" si="2"/>
        <v>0</v>
      </c>
      <c r="M40" s="83">
        <v>0</v>
      </c>
      <c r="N40" s="83">
        <v>0</v>
      </c>
      <c r="O40" s="83">
        <v>0</v>
      </c>
      <c r="P40" s="83">
        <v>0</v>
      </c>
      <c r="Q40" s="83">
        <v>0</v>
      </c>
      <c r="R40" s="83">
        <v>0</v>
      </c>
      <c r="S40" s="84">
        <v>0</v>
      </c>
      <c r="T40" s="269">
        <v>0</v>
      </c>
    </row>
    <row r="41" spans="2:20" ht="12.75" hidden="1" customHeight="1" x14ac:dyDescent="0.25">
      <c r="C41" s="79"/>
      <c r="D41" s="257" t="str">
        <f>$D$17</f>
        <v>year 2025</v>
      </c>
      <c r="E41" s="270">
        <f t="shared" si="0"/>
        <v>0</v>
      </c>
      <c r="F41" s="85">
        <f t="shared" si="1"/>
        <v>0</v>
      </c>
      <c r="G41" s="85">
        <v>0</v>
      </c>
      <c r="H41" s="85">
        <v>0</v>
      </c>
      <c r="I41" s="85">
        <v>0</v>
      </c>
      <c r="J41" s="85">
        <v>0</v>
      </c>
      <c r="K41" s="85">
        <v>0</v>
      </c>
      <c r="L41" s="85">
        <f t="shared" si="2"/>
        <v>0</v>
      </c>
      <c r="M41" s="85">
        <v>0</v>
      </c>
      <c r="N41" s="85">
        <v>0</v>
      </c>
      <c r="O41" s="85">
        <v>0</v>
      </c>
      <c r="P41" s="85">
        <v>0</v>
      </c>
      <c r="Q41" s="85">
        <v>0</v>
      </c>
      <c r="R41" s="85">
        <v>0</v>
      </c>
      <c r="S41" s="86">
        <v>0</v>
      </c>
      <c r="T41" s="271">
        <v>0</v>
      </c>
    </row>
    <row r="42" spans="2:20" ht="12.75" hidden="1" customHeight="1" x14ac:dyDescent="0.25">
      <c r="B42" s="13" t="s">
        <v>113</v>
      </c>
      <c r="C42" s="81" t="s">
        <v>114</v>
      </c>
      <c r="D42" s="256" t="str">
        <f>$D$16</f>
        <v>year 2026</v>
      </c>
      <c r="E42" s="268">
        <f t="shared" si="0"/>
        <v>0</v>
      </c>
      <c r="F42" s="83">
        <f t="shared" si="1"/>
        <v>0</v>
      </c>
      <c r="G42" s="83">
        <v>0</v>
      </c>
      <c r="H42" s="83">
        <v>0</v>
      </c>
      <c r="I42" s="83">
        <v>0</v>
      </c>
      <c r="J42" s="83">
        <v>0</v>
      </c>
      <c r="K42" s="83">
        <v>0</v>
      </c>
      <c r="L42" s="83">
        <f t="shared" si="2"/>
        <v>0</v>
      </c>
      <c r="M42" s="83">
        <v>0</v>
      </c>
      <c r="N42" s="83">
        <v>0</v>
      </c>
      <c r="O42" s="83">
        <v>0</v>
      </c>
      <c r="P42" s="83">
        <v>0</v>
      </c>
      <c r="Q42" s="83">
        <v>0</v>
      </c>
      <c r="R42" s="83">
        <v>0</v>
      </c>
      <c r="S42" s="84">
        <v>0</v>
      </c>
      <c r="T42" s="269">
        <v>0</v>
      </c>
    </row>
    <row r="43" spans="2:20" ht="12.75" hidden="1" customHeight="1" x14ac:dyDescent="0.25">
      <c r="C43" s="79"/>
      <c r="D43" s="257" t="str">
        <f>$D$17</f>
        <v>year 2025</v>
      </c>
      <c r="E43" s="270">
        <f t="shared" si="0"/>
        <v>0</v>
      </c>
      <c r="F43" s="85">
        <f t="shared" si="1"/>
        <v>0</v>
      </c>
      <c r="G43" s="85">
        <v>0</v>
      </c>
      <c r="H43" s="85">
        <v>0</v>
      </c>
      <c r="I43" s="85">
        <v>0</v>
      </c>
      <c r="J43" s="85">
        <v>0</v>
      </c>
      <c r="K43" s="85">
        <v>0</v>
      </c>
      <c r="L43" s="85">
        <f t="shared" si="2"/>
        <v>0</v>
      </c>
      <c r="M43" s="85">
        <v>0</v>
      </c>
      <c r="N43" s="85">
        <v>0</v>
      </c>
      <c r="O43" s="85">
        <v>0</v>
      </c>
      <c r="P43" s="85">
        <v>0</v>
      </c>
      <c r="Q43" s="85">
        <v>0</v>
      </c>
      <c r="R43" s="85">
        <v>0</v>
      </c>
      <c r="S43" s="86">
        <v>0</v>
      </c>
      <c r="T43" s="271">
        <v>0</v>
      </c>
    </row>
    <row r="44" spans="2:20" ht="12.75" hidden="1" customHeight="1" x14ac:dyDescent="0.25">
      <c r="B44" s="13" t="s">
        <v>115</v>
      </c>
      <c r="C44" s="81" t="s">
        <v>116</v>
      </c>
      <c r="D44" s="256" t="str">
        <f>$D$16</f>
        <v>year 2026</v>
      </c>
      <c r="E44" s="268">
        <f t="shared" si="0"/>
        <v>0</v>
      </c>
      <c r="F44" s="83">
        <f t="shared" si="1"/>
        <v>0</v>
      </c>
      <c r="G44" s="83">
        <v>0</v>
      </c>
      <c r="H44" s="83">
        <v>0</v>
      </c>
      <c r="I44" s="83">
        <v>0</v>
      </c>
      <c r="J44" s="83">
        <v>0</v>
      </c>
      <c r="K44" s="83">
        <v>0</v>
      </c>
      <c r="L44" s="83">
        <f t="shared" si="2"/>
        <v>0</v>
      </c>
      <c r="M44" s="83">
        <v>0</v>
      </c>
      <c r="N44" s="83">
        <v>0</v>
      </c>
      <c r="O44" s="83">
        <v>0</v>
      </c>
      <c r="P44" s="83">
        <v>0</v>
      </c>
      <c r="Q44" s="83">
        <v>0</v>
      </c>
      <c r="R44" s="83">
        <v>0</v>
      </c>
      <c r="S44" s="84">
        <v>0</v>
      </c>
      <c r="T44" s="269">
        <v>0</v>
      </c>
    </row>
    <row r="45" spans="2:20" ht="12.75" hidden="1" customHeight="1" x14ac:dyDescent="0.25">
      <c r="C45" s="79"/>
      <c r="D45" s="257" t="str">
        <f>$D$17</f>
        <v>year 2025</v>
      </c>
      <c r="E45" s="270">
        <f t="shared" si="0"/>
        <v>0</v>
      </c>
      <c r="F45" s="85">
        <f t="shared" si="1"/>
        <v>0</v>
      </c>
      <c r="G45" s="85">
        <v>0</v>
      </c>
      <c r="H45" s="85">
        <v>0</v>
      </c>
      <c r="I45" s="85">
        <v>0</v>
      </c>
      <c r="J45" s="85">
        <v>0</v>
      </c>
      <c r="K45" s="85">
        <v>0</v>
      </c>
      <c r="L45" s="85">
        <f t="shared" si="2"/>
        <v>0</v>
      </c>
      <c r="M45" s="85">
        <v>0</v>
      </c>
      <c r="N45" s="85">
        <v>0</v>
      </c>
      <c r="O45" s="85">
        <v>0</v>
      </c>
      <c r="P45" s="85">
        <v>0</v>
      </c>
      <c r="Q45" s="85">
        <v>0</v>
      </c>
      <c r="R45" s="85">
        <v>0</v>
      </c>
      <c r="S45" s="86">
        <v>0</v>
      </c>
      <c r="T45" s="271">
        <v>0</v>
      </c>
    </row>
    <row r="46" spans="2:20" ht="12.75" customHeight="1" x14ac:dyDescent="0.25">
      <c r="B46" s="13" t="s">
        <v>117</v>
      </c>
      <c r="C46" s="81" t="s">
        <v>118</v>
      </c>
      <c r="D46" s="256" t="str">
        <f>$D$16</f>
        <v>year 2026</v>
      </c>
      <c r="E46" s="268">
        <f t="shared" si="0"/>
        <v>21.5</v>
      </c>
      <c r="F46" s="83">
        <f t="shared" si="1"/>
        <v>0</v>
      </c>
      <c r="G46" s="83">
        <v>0</v>
      </c>
      <c r="H46" s="83">
        <v>0</v>
      </c>
      <c r="I46" s="83">
        <v>0</v>
      </c>
      <c r="J46" s="83">
        <v>0</v>
      </c>
      <c r="K46" s="83">
        <v>0</v>
      </c>
      <c r="L46" s="83">
        <f t="shared" si="2"/>
        <v>21.5</v>
      </c>
      <c r="M46" s="83">
        <v>21.5</v>
      </c>
      <c r="N46" s="83">
        <v>0</v>
      </c>
      <c r="O46" s="83">
        <v>0</v>
      </c>
      <c r="P46" s="83">
        <v>0</v>
      </c>
      <c r="Q46" s="83">
        <v>0</v>
      </c>
      <c r="R46" s="83">
        <v>0</v>
      </c>
      <c r="S46" s="84">
        <v>0</v>
      </c>
      <c r="T46" s="269">
        <v>0</v>
      </c>
    </row>
    <row r="47" spans="2:20" ht="12.75" customHeight="1" x14ac:dyDescent="0.25">
      <c r="C47" s="79"/>
      <c r="D47" s="257" t="str">
        <f>$D$17</f>
        <v>year 2025</v>
      </c>
      <c r="E47" s="270">
        <f t="shared" si="0"/>
        <v>72.599999999999994</v>
      </c>
      <c r="F47" s="85">
        <f t="shared" si="1"/>
        <v>0</v>
      </c>
      <c r="G47" s="85">
        <v>0</v>
      </c>
      <c r="H47" s="85">
        <v>0</v>
      </c>
      <c r="I47" s="85">
        <v>0</v>
      </c>
      <c r="J47" s="85">
        <v>0</v>
      </c>
      <c r="K47" s="85">
        <v>0</v>
      </c>
      <c r="L47" s="85">
        <f t="shared" si="2"/>
        <v>72.599999999999994</v>
      </c>
      <c r="M47" s="85">
        <v>72.599999999999994</v>
      </c>
      <c r="N47" s="85">
        <v>0</v>
      </c>
      <c r="O47" s="85">
        <v>0</v>
      </c>
      <c r="P47" s="85">
        <v>0</v>
      </c>
      <c r="Q47" s="85">
        <v>0</v>
      </c>
      <c r="R47" s="85">
        <v>0</v>
      </c>
      <c r="S47" s="86">
        <v>0</v>
      </c>
      <c r="T47" s="271">
        <v>0</v>
      </c>
    </row>
    <row r="48" spans="2:20" ht="12.75" hidden="1" customHeight="1" x14ac:dyDescent="0.25">
      <c r="B48" s="13" t="s">
        <v>119</v>
      </c>
      <c r="C48" s="81" t="s">
        <v>120</v>
      </c>
      <c r="D48" s="256" t="str">
        <f>$D$16</f>
        <v>year 2026</v>
      </c>
      <c r="E48" s="268">
        <f t="shared" ref="E48:E79" si="3">F48+L48</f>
        <v>0</v>
      </c>
      <c r="F48" s="83">
        <f t="shared" ref="F48:F79" si="4">SUM(G48:K48)</f>
        <v>0</v>
      </c>
      <c r="G48" s="83">
        <v>0</v>
      </c>
      <c r="H48" s="83">
        <v>0</v>
      </c>
      <c r="I48" s="83">
        <v>0</v>
      </c>
      <c r="J48" s="83">
        <v>0</v>
      </c>
      <c r="K48" s="83">
        <v>0</v>
      </c>
      <c r="L48" s="83">
        <f t="shared" ref="L48:L79" si="5">SUM(M48:R48)</f>
        <v>0</v>
      </c>
      <c r="M48" s="83">
        <v>0</v>
      </c>
      <c r="N48" s="83">
        <v>0</v>
      </c>
      <c r="O48" s="83">
        <v>0</v>
      </c>
      <c r="P48" s="83">
        <v>0</v>
      </c>
      <c r="Q48" s="83">
        <v>0</v>
      </c>
      <c r="R48" s="83">
        <v>0</v>
      </c>
      <c r="S48" s="84">
        <v>0</v>
      </c>
      <c r="T48" s="269">
        <v>0</v>
      </c>
    </row>
    <row r="49" spans="2:20" ht="12.75" hidden="1" customHeight="1" x14ac:dyDescent="0.25">
      <c r="C49" s="79"/>
      <c r="D49" s="257" t="str">
        <f>$D$17</f>
        <v>year 2025</v>
      </c>
      <c r="E49" s="270">
        <f t="shared" si="3"/>
        <v>0</v>
      </c>
      <c r="F49" s="85">
        <f t="shared" si="4"/>
        <v>0</v>
      </c>
      <c r="G49" s="85">
        <v>0</v>
      </c>
      <c r="H49" s="85">
        <v>0</v>
      </c>
      <c r="I49" s="85">
        <v>0</v>
      </c>
      <c r="J49" s="85">
        <v>0</v>
      </c>
      <c r="K49" s="85">
        <v>0</v>
      </c>
      <c r="L49" s="85">
        <f t="shared" si="5"/>
        <v>0</v>
      </c>
      <c r="M49" s="85">
        <v>0</v>
      </c>
      <c r="N49" s="85">
        <v>0</v>
      </c>
      <c r="O49" s="85">
        <v>0</v>
      </c>
      <c r="P49" s="85">
        <v>0</v>
      </c>
      <c r="Q49" s="85">
        <v>0</v>
      </c>
      <c r="R49" s="85">
        <v>0</v>
      </c>
      <c r="S49" s="86">
        <v>0</v>
      </c>
      <c r="T49" s="271">
        <v>0</v>
      </c>
    </row>
    <row r="50" spans="2:20" ht="12.75" customHeight="1" x14ac:dyDescent="0.25">
      <c r="B50" s="13" t="s">
        <v>121</v>
      </c>
      <c r="C50" s="81" t="s">
        <v>122</v>
      </c>
      <c r="D50" s="256" t="str">
        <f>$D$16</f>
        <v>year 2026</v>
      </c>
      <c r="E50" s="268">
        <f t="shared" si="3"/>
        <v>667.89459999999997</v>
      </c>
      <c r="F50" s="83">
        <f t="shared" si="4"/>
        <v>247.2313</v>
      </c>
      <c r="G50" s="83">
        <v>0</v>
      </c>
      <c r="H50" s="83">
        <v>0</v>
      </c>
      <c r="I50" s="83">
        <v>247.2313</v>
      </c>
      <c r="J50" s="83">
        <v>0</v>
      </c>
      <c r="K50" s="83">
        <v>0</v>
      </c>
      <c r="L50" s="83">
        <f t="shared" si="5"/>
        <v>420.66329999999999</v>
      </c>
      <c r="M50" s="83">
        <v>213.0513</v>
      </c>
      <c r="N50" s="83">
        <v>207.61199999999999</v>
      </c>
      <c r="O50" s="83">
        <v>0</v>
      </c>
      <c r="P50" s="83">
        <v>0</v>
      </c>
      <c r="Q50" s="83">
        <v>0</v>
      </c>
      <c r="R50" s="83">
        <v>0</v>
      </c>
      <c r="S50" s="84">
        <v>0</v>
      </c>
      <c r="T50" s="269">
        <v>0</v>
      </c>
    </row>
    <row r="51" spans="2:20" ht="12.75" customHeight="1" x14ac:dyDescent="0.25">
      <c r="C51" s="79"/>
      <c r="D51" s="257" t="str">
        <f>$D$17</f>
        <v>year 2025</v>
      </c>
      <c r="E51" s="270">
        <f t="shared" si="3"/>
        <v>676.5</v>
      </c>
      <c r="F51" s="85">
        <f t="shared" si="4"/>
        <v>258.8</v>
      </c>
      <c r="G51" s="85">
        <v>0</v>
      </c>
      <c r="H51" s="85">
        <v>0</v>
      </c>
      <c r="I51" s="85">
        <v>258.8</v>
      </c>
      <c r="J51" s="85">
        <v>0</v>
      </c>
      <c r="K51" s="85">
        <v>0</v>
      </c>
      <c r="L51" s="85">
        <f t="shared" si="5"/>
        <v>417.7</v>
      </c>
      <c r="M51" s="85">
        <v>191.7</v>
      </c>
      <c r="N51" s="85">
        <v>226</v>
      </c>
      <c r="O51" s="85">
        <v>0</v>
      </c>
      <c r="P51" s="85">
        <v>0</v>
      </c>
      <c r="Q51" s="85">
        <v>0</v>
      </c>
      <c r="R51" s="85">
        <v>0</v>
      </c>
      <c r="S51" s="86">
        <v>0</v>
      </c>
      <c r="T51" s="271">
        <v>0</v>
      </c>
    </row>
    <row r="52" spans="2:20" ht="12.75" customHeight="1" x14ac:dyDescent="0.25">
      <c r="B52" s="13" t="s">
        <v>123</v>
      </c>
      <c r="C52" s="81" t="s">
        <v>124</v>
      </c>
      <c r="D52" s="256" t="str">
        <f>$D$16</f>
        <v>year 2026</v>
      </c>
      <c r="E52" s="268">
        <f t="shared" si="3"/>
        <v>247.83240000000001</v>
      </c>
      <c r="F52" s="83">
        <f t="shared" si="4"/>
        <v>61.372</v>
      </c>
      <c r="G52" s="83">
        <v>16.633700000000001</v>
      </c>
      <c r="H52" s="83">
        <v>44.4617</v>
      </c>
      <c r="I52" s="83">
        <v>0.27660000000000001</v>
      </c>
      <c r="J52" s="83">
        <v>0</v>
      </c>
      <c r="K52" s="83">
        <v>0</v>
      </c>
      <c r="L52" s="83">
        <f t="shared" si="5"/>
        <v>186.46039999999999</v>
      </c>
      <c r="M52" s="83">
        <v>62.52</v>
      </c>
      <c r="N52" s="83">
        <v>104.5004</v>
      </c>
      <c r="O52" s="83">
        <v>0</v>
      </c>
      <c r="P52" s="83">
        <v>19.440000000000001</v>
      </c>
      <c r="Q52" s="83">
        <v>0</v>
      </c>
      <c r="R52" s="83">
        <v>0</v>
      </c>
      <c r="S52" s="84">
        <v>0.30280000000000001</v>
      </c>
      <c r="T52" s="269">
        <v>0.31540000000000001</v>
      </c>
    </row>
    <row r="53" spans="2:20" ht="12.75" customHeight="1" x14ac:dyDescent="0.25">
      <c r="C53" s="79"/>
      <c r="D53" s="257" t="str">
        <f>$D$17</f>
        <v>year 2025</v>
      </c>
      <c r="E53" s="270">
        <f t="shared" si="3"/>
        <v>257.20000000000005</v>
      </c>
      <c r="F53" s="85">
        <f t="shared" si="4"/>
        <v>60.599999999999994</v>
      </c>
      <c r="G53" s="85">
        <v>15.9</v>
      </c>
      <c r="H53" s="85">
        <v>44.4</v>
      </c>
      <c r="I53" s="85">
        <v>0.3</v>
      </c>
      <c r="J53" s="85">
        <v>0</v>
      </c>
      <c r="K53" s="85">
        <v>0</v>
      </c>
      <c r="L53" s="85">
        <f t="shared" si="5"/>
        <v>196.60000000000002</v>
      </c>
      <c r="M53" s="85">
        <v>73.400000000000006</v>
      </c>
      <c r="N53" s="85">
        <v>105.2</v>
      </c>
      <c r="O53" s="85">
        <v>0</v>
      </c>
      <c r="P53" s="85">
        <v>18</v>
      </c>
      <c r="Q53" s="85">
        <v>0</v>
      </c>
      <c r="R53" s="85">
        <v>0</v>
      </c>
      <c r="S53" s="86">
        <v>0</v>
      </c>
      <c r="T53" s="271">
        <v>0</v>
      </c>
    </row>
    <row r="54" spans="2:20" ht="12.75" hidden="1" customHeight="1" x14ac:dyDescent="0.25">
      <c r="B54" s="13" t="s">
        <v>125</v>
      </c>
      <c r="C54" s="81" t="s">
        <v>126</v>
      </c>
      <c r="D54" s="256" t="str">
        <f>$D$16</f>
        <v>year 2026</v>
      </c>
      <c r="E54" s="268">
        <f t="shared" si="3"/>
        <v>0</v>
      </c>
      <c r="F54" s="83">
        <f t="shared" si="4"/>
        <v>0</v>
      </c>
      <c r="G54" s="83">
        <v>0</v>
      </c>
      <c r="H54" s="83">
        <v>0</v>
      </c>
      <c r="I54" s="83">
        <v>0</v>
      </c>
      <c r="J54" s="83">
        <v>0</v>
      </c>
      <c r="K54" s="83">
        <v>0</v>
      </c>
      <c r="L54" s="83">
        <f t="shared" si="5"/>
        <v>0</v>
      </c>
      <c r="M54" s="83">
        <v>0</v>
      </c>
      <c r="N54" s="83">
        <v>0</v>
      </c>
      <c r="O54" s="83">
        <v>0</v>
      </c>
      <c r="P54" s="83">
        <v>0</v>
      </c>
      <c r="Q54" s="83">
        <v>0</v>
      </c>
      <c r="R54" s="83">
        <v>0</v>
      </c>
      <c r="S54" s="84">
        <v>0</v>
      </c>
      <c r="T54" s="269">
        <v>0</v>
      </c>
    </row>
    <row r="55" spans="2:20" ht="12.75" hidden="1" customHeight="1" x14ac:dyDescent="0.25">
      <c r="C55" s="79"/>
      <c r="D55" s="257" t="str">
        <f>$D$17</f>
        <v>year 2025</v>
      </c>
      <c r="E55" s="270">
        <f t="shared" si="3"/>
        <v>0</v>
      </c>
      <c r="F55" s="85">
        <f t="shared" si="4"/>
        <v>0</v>
      </c>
      <c r="G55" s="85">
        <v>0</v>
      </c>
      <c r="H55" s="85">
        <v>0</v>
      </c>
      <c r="I55" s="85">
        <v>0</v>
      </c>
      <c r="J55" s="85">
        <v>0</v>
      </c>
      <c r="K55" s="85">
        <v>0</v>
      </c>
      <c r="L55" s="85">
        <f t="shared" si="5"/>
        <v>0</v>
      </c>
      <c r="M55" s="85">
        <v>0</v>
      </c>
      <c r="N55" s="85">
        <v>0</v>
      </c>
      <c r="O55" s="85">
        <v>0</v>
      </c>
      <c r="P55" s="85">
        <v>0</v>
      </c>
      <c r="Q55" s="85">
        <v>0</v>
      </c>
      <c r="R55" s="85">
        <v>0</v>
      </c>
      <c r="S55" s="86">
        <v>0</v>
      </c>
      <c r="T55" s="271">
        <v>0</v>
      </c>
    </row>
    <row r="56" spans="2:20" ht="12.75" hidden="1" customHeight="1" x14ac:dyDescent="0.25">
      <c r="B56" s="13" t="s">
        <v>127</v>
      </c>
      <c r="C56" s="81" t="s">
        <v>128</v>
      </c>
      <c r="D56" s="256" t="str">
        <f>$D$16</f>
        <v>year 2026</v>
      </c>
      <c r="E56" s="268">
        <f t="shared" si="3"/>
        <v>0</v>
      </c>
      <c r="F56" s="83">
        <f t="shared" si="4"/>
        <v>0</v>
      </c>
      <c r="G56" s="83">
        <v>0</v>
      </c>
      <c r="H56" s="83">
        <v>0</v>
      </c>
      <c r="I56" s="83">
        <v>0</v>
      </c>
      <c r="J56" s="83">
        <v>0</v>
      </c>
      <c r="K56" s="83">
        <v>0</v>
      </c>
      <c r="L56" s="83">
        <f t="shared" si="5"/>
        <v>0</v>
      </c>
      <c r="M56" s="83">
        <v>0</v>
      </c>
      <c r="N56" s="83">
        <v>0</v>
      </c>
      <c r="O56" s="83">
        <v>0</v>
      </c>
      <c r="P56" s="83">
        <v>0</v>
      </c>
      <c r="Q56" s="83">
        <v>0</v>
      </c>
      <c r="R56" s="83">
        <v>0</v>
      </c>
      <c r="S56" s="84">
        <v>0</v>
      </c>
      <c r="T56" s="269">
        <v>0</v>
      </c>
    </row>
    <row r="57" spans="2:20" ht="12.75" hidden="1" customHeight="1" x14ac:dyDescent="0.25">
      <c r="C57" s="79"/>
      <c r="D57" s="257" t="str">
        <f>$D$17</f>
        <v>year 2025</v>
      </c>
      <c r="E57" s="270">
        <f t="shared" si="3"/>
        <v>0</v>
      </c>
      <c r="F57" s="85">
        <f t="shared" si="4"/>
        <v>0</v>
      </c>
      <c r="G57" s="85">
        <v>0</v>
      </c>
      <c r="H57" s="85">
        <v>0</v>
      </c>
      <c r="I57" s="85">
        <v>0</v>
      </c>
      <c r="J57" s="85">
        <v>0</v>
      </c>
      <c r="K57" s="85">
        <v>0</v>
      </c>
      <c r="L57" s="85">
        <f t="shared" si="5"/>
        <v>0</v>
      </c>
      <c r="M57" s="85">
        <v>0</v>
      </c>
      <c r="N57" s="85">
        <v>0</v>
      </c>
      <c r="O57" s="85">
        <v>0</v>
      </c>
      <c r="P57" s="85">
        <v>0</v>
      </c>
      <c r="Q57" s="85">
        <v>0</v>
      </c>
      <c r="R57" s="85">
        <v>0</v>
      </c>
      <c r="S57" s="86">
        <v>0</v>
      </c>
      <c r="T57" s="271">
        <v>0</v>
      </c>
    </row>
    <row r="58" spans="2:20" ht="12.75" hidden="1" customHeight="1" x14ac:dyDescent="0.25">
      <c r="B58" s="13" t="s">
        <v>129</v>
      </c>
      <c r="C58" s="81" t="s">
        <v>130</v>
      </c>
      <c r="D58" s="256" t="str">
        <f>$D$16</f>
        <v>year 2026</v>
      </c>
      <c r="E58" s="268">
        <f t="shared" si="3"/>
        <v>0</v>
      </c>
      <c r="F58" s="83">
        <f t="shared" si="4"/>
        <v>0</v>
      </c>
      <c r="G58" s="83">
        <v>0</v>
      </c>
      <c r="H58" s="83">
        <v>0</v>
      </c>
      <c r="I58" s="83">
        <v>0</v>
      </c>
      <c r="J58" s="83">
        <v>0</v>
      </c>
      <c r="K58" s="83">
        <v>0</v>
      </c>
      <c r="L58" s="83">
        <f t="shared" si="5"/>
        <v>0</v>
      </c>
      <c r="M58" s="83">
        <v>0</v>
      </c>
      <c r="N58" s="83">
        <v>0</v>
      </c>
      <c r="O58" s="83">
        <v>0</v>
      </c>
      <c r="P58" s="83">
        <v>0</v>
      </c>
      <c r="Q58" s="83">
        <v>0</v>
      </c>
      <c r="R58" s="83">
        <v>0</v>
      </c>
      <c r="S58" s="84">
        <v>0</v>
      </c>
      <c r="T58" s="269">
        <v>0</v>
      </c>
    </row>
    <row r="59" spans="2:20" ht="12.75" hidden="1" customHeight="1" x14ac:dyDescent="0.25">
      <c r="C59" s="79"/>
      <c r="D59" s="257" t="str">
        <f>$D$17</f>
        <v>year 2025</v>
      </c>
      <c r="E59" s="270">
        <f t="shared" si="3"/>
        <v>0</v>
      </c>
      <c r="F59" s="85">
        <f t="shared" si="4"/>
        <v>0</v>
      </c>
      <c r="G59" s="85">
        <v>0</v>
      </c>
      <c r="H59" s="85">
        <v>0</v>
      </c>
      <c r="I59" s="85">
        <v>0</v>
      </c>
      <c r="J59" s="85">
        <v>0</v>
      </c>
      <c r="K59" s="85">
        <v>0</v>
      </c>
      <c r="L59" s="85">
        <f t="shared" si="5"/>
        <v>0</v>
      </c>
      <c r="M59" s="85">
        <v>0</v>
      </c>
      <c r="N59" s="85">
        <v>0</v>
      </c>
      <c r="O59" s="85">
        <v>0</v>
      </c>
      <c r="P59" s="85">
        <v>0</v>
      </c>
      <c r="Q59" s="85">
        <v>0</v>
      </c>
      <c r="R59" s="85">
        <v>0</v>
      </c>
      <c r="S59" s="86">
        <v>0</v>
      </c>
      <c r="T59" s="271">
        <v>0</v>
      </c>
    </row>
    <row r="60" spans="2:20" ht="12.75" hidden="1" customHeight="1" x14ac:dyDescent="0.25">
      <c r="B60" s="13" t="s">
        <v>131</v>
      </c>
      <c r="C60" s="81" t="s">
        <v>132</v>
      </c>
      <c r="D60" s="256" t="str">
        <f>$D$16</f>
        <v>year 2026</v>
      </c>
      <c r="E60" s="268">
        <f t="shared" si="3"/>
        <v>0</v>
      </c>
      <c r="F60" s="83">
        <f t="shared" si="4"/>
        <v>0</v>
      </c>
      <c r="G60" s="83">
        <v>0</v>
      </c>
      <c r="H60" s="83">
        <v>0</v>
      </c>
      <c r="I60" s="83">
        <v>0</v>
      </c>
      <c r="J60" s="83">
        <v>0</v>
      </c>
      <c r="K60" s="83">
        <v>0</v>
      </c>
      <c r="L60" s="83">
        <f t="shared" si="5"/>
        <v>0</v>
      </c>
      <c r="M60" s="83">
        <v>0</v>
      </c>
      <c r="N60" s="83">
        <v>0</v>
      </c>
      <c r="O60" s="83">
        <v>0</v>
      </c>
      <c r="P60" s="83">
        <v>0</v>
      </c>
      <c r="Q60" s="83">
        <v>0</v>
      </c>
      <c r="R60" s="83">
        <v>0</v>
      </c>
      <c r="S60" s="84">
        <v>0</v>
      </c>
      <c r="T60" s="269">
        <v>0</v>
      </c>
    </row>
    <row r="61" spans="2:20" ht="12.75" hidden="1" customHeight="1" x14ac:dyDescent="0.25">
      <c r="C61" s="79"/>
      <c r="D61" s="257" t="str">
        <f>$D$17</f>
        <v>year 2025</v>
      </c>
      <c r="E61" s="270">
        <f t="shared" si="3"/>
        <v>0</v>
      </c>
      <c r="F61" s="85">
        <f t="shared" si="4"/>
        <v>0</v>
      </c>
      <c r="G61" s="85">
        <v>0</v>
      </c>
      <c r="H61" s="85">
        <v>0</v>
      </c>
      <c r="I61" s="85">
        <v>0</v>
      </c>
      <c r="J61" s="85">
        <v>0</v>
      </c>
      <c r="K61" s="85">
        <v>0</v>
      </c>
      <c r="L61" s="85">
        <f t="shared" si="5"/>
        <v>0</v>
      </c>
      <c r="M61" s="85">
        <v>0</v>
      </c>
      <c r="N61" s="85">
        <v>0</v>
      </c>
      <c r="O61" s="85">
        <v>0</v>
      </c>
      <c r="P61" s="85">
        <v>0</v>
      </c>
      <c r="Q61" s="85">
        <v>0</v>
      </c>
      <c r="R61" s="85">
        <v>0</v>
      </c>
      <c r="S61" s="86">
        <v>0</v>
      </c>
      <c r="T61" s="271">
        <v>0</v>
      </c>
    </row>
    <row r="62" spans="2:20" ht="12.75" hidden="1" customHeight="1" x14ac:dyDescent="0.25">
      <c r="B62" s="13" t="s">
        <v>133</v>
      </c>
      <c r="C62" s="81" t="s">
        <v>134</v>
      </c>
      <c r="D62" s="256" t="str">
        <f>$D$16</f>
        <v>year 2026</v>
      </c>
      <c r="E62" s="268">
        <f t="shared" si="3"/>
        <v>0</v>
      </c>
      <c r="F62" s="83">
        <f t="shared" si="4"/>
        <v>0</v>
      </c>
      <c r="G62" s="83">
        <v>0</v>
      </c>
      <c r="H62" s="83">
        <v>0</v>
      </c>
      <c r="I62" s="83">
        <v>0</v>
      </c>
      <c r="J62" s="83">
        <v>0</v>
      </c>
      <c r="K62" s="83">
        <v>0</v>
      </c>
      <c r="L62" s="83">
        <f t="shared" si="5"/>
        <v>0</v>
      </c>
      <c r="M62" s="83">
        <v>0</v>
      </c>
      <c r="N62" s="83">
        <v>0</v>
      </c>
      <c r="O62" s="83">
        <v>0</v>
      </c>
      <c r="P62" s="83">
        <v>0</v>
      </c>
      <c r="Q62" s="83">
        <v>0</v>
      </c>
      <c r="R62" s="83">
        <v>0</v>
      </c>
      <c r="S62" s="84">
        <v>0</v>
      </c>
      <c r="T62" s="269">
        <v>0</v>
      </c>
    </row>
    <row r="63" spans="2:20" ht="12.75" hidden="1" customHeight="1" x14ac:dyDescent="0.25">
      <c r="C63" s="79"/>
      <c r="D63" s="257" t="str">
        <f>$D$17</f>
        <v>year 2025</v>
      </c>
      <c r="E63" s="270">
        <f t="shared" si="3"/>
        <v>0</v>
      </c>
      <c r="F63" s="85">
        <f t="shared" si="4"/>
        <v>0</v>
      </c>
      <c r="G63" s="85">
        <v>0</v>
      </c>
      <c r="H63" s="85">
        <v>0</v>
      </c>
      <c r="I63" s="85">
        <v>0</v>
      </c>
      <c r="J63" s="85">
        <v>0</v>
      </c>
      <c r="K63" s="85">
        <v>0</v>
      </c>
      <c r="L63" s="85">
        <f t="shared" si="5"/>
        <v>0</v>
      </c>
      <c r="M63" s="85">
        <v>0</v>
      </c>
      <c r="N63" s="85">
        <v>0</v>
      </c>
      <c r="O63" s="85">
        <v>0</v>
      </c>
      <c r="P63" s="85">
        <v>0</v>
      </c>
      <c r="Q63" s="85">
        <v>0</v>
      </c>
      <c r="R63" s="85">
        <v>0</v>
      </c>
      <c r="S63" s="86">
        <v>0</v>
      </c>
      <c r="T63" s="271">
        <v>0</v>
      </c>
    </row>
    <row r="64" spans="2:20" ht="12.75" hidden="1" customHeight="1" x14ac:dyDescent="0.25">
      <c r="B64" s="13" t="s">
        <v>135</v>
      </c>
      <c r="C64" s="81" t="s">
        <v>136</v>
      </c>
      <c r="D64" s="256" t="str">
        <f>$D$16</f>
        <v>year 2026</v>
      </c>
      <c r="E64" s="268">
        <f t="shared" si="3"/>
        <v>0</v>
      </c>
      <c r="F64" s="83">
        <f t="shared" si="4"/>
        <v>0</v>
      </c>
      <c r="G64" s="83">
        <v>0</v>
      </c>
      <c r="H64" s="83">
        <v>0</v>
      </c>
      <c r="I64" s="83">
        <v>0</v>
      </c>
      <c r="J64" s="83">
        <v>0</v>
      </c>
      <c r="K64" s="83">
        <v>0</v>
      </c>
      <c r="L64" s="83">
        <f t="shared" si="5"/>
        <v>0</v>
      </c>
      <c r="M64" s="83">
        <v>0</v>
      </c>
      <c r="N64" s="83">
        <v>0</v>
      </c>
      <c r="O64" s="83">
        <v>0</v>
      </c>
      <c r="P64" s="83">
        <v>0</v>
      </c>
      <c r="Q64" s="83">
        <v>0</v>
      </c>
      <c r="R64" s="83">
        <v>0</v>
      </c>
      <c r="S64" s="84">
        <v>0</v>
      </c>
      <c r="T64" s="269">
        <v>0</v>
      </c>
    </row>
    <row r="65" spans="2:20" ht="12.75" hidden="1" customHeight="1" x14ac:dyDescent="0.25">
      <c r="C65" s="79"/>
      <c r="D65" s="257" t="str">
        <f>$D$17</f>
        <v>year 2025</v>
      </c>
      <c r="E65" s="270">
        <f t="shared" si="3"/>
        <v>0</v>
      </c>
      <c r="F65" s="85">
        <f t="shared" si="4"/>
        <v>0</v>
      </c>
      <c r="G65" s="85">
        <v>0</v>
      </c>
      <c r="H65" s="85">
        <v>0</v>
      </c>
      <c r="I65" s="85">
        <v>0</v>
      </c>
      <c r="J65" s="85">
        <v>0</v>
      </c>
      <c r="K65" s="85">
        <v>0</v>
      </c>
      <c r="L65" s="85">
        <f t="shared" si="5"/>
        <v>0</v>
      </c>
      <c r="M65" s="85">
        <v>0</v>
      </c>
      <c r="N65" s="85">
        <v>0</v>
      </c>
      <c r="O65" s="85">
        <v>0</v>
      </c>
      <c r="P65" s="85">
        <v>0</v>
      </c>
      <c r="Q65" s="85">
        <v>0</v>
      </c>
      <c r="R65" s="85">
        <v>0</v>
      </c>
      <c r="S65" s="86">
        <v>0</v>
      </c>
      <c r="T65" s="271">
        <v>0</v>
      </c>
    </row>
    <row r="66" spans="2:20" ht="12.75" customHeight="1" x14ac:dyDescent="0.25">
      <c r="B66" s="13" t="s">
        <v>137</v>
      </c>
      <c r="C66" s="81" t="s">
        <v>138</v>
      </c>
      <c r="D66" s="256" t="str">
        <f>$D$16</f>
        <v>year 2026</v>
      </c>
      <c r="E66" s="268">
        <f t="shared" si="3"/>
        <v>390.08099999999996</v>
      </c>
      <c r="F66" s="83">
        <f t="shared" si="4"/>
        <v>79.58</v>
      </c>
      <c r="G66" s="83">
        <v>0</v>
      </c>
      <c r="H66" s="83">
        <v>0</v>
      </c>
      <c r="I66" s="83">
        <v>79.58</v>
      </c>
      <c r="J66" s="83">
        <v>0</v>
      </c>
      <c r="K66" s="83">
        <v>0</v>
      </c>
      <c r="L66" s="83">
        <f t="shared" si="5"/>
        <v>310.50099999999998</v>
      </c>
      <c r="M66" s="83">
        <v>103.58</v>
      </c>
      <c r="N66" s="83">
        <v>206.92099999999999</v>
      </c>
      <c r="O66" s="83">
        <v>0</v>
      </c>
      <c r="P66" s="83">
        <v>0</v>
      </c>
      <c r="Q66" s="83">
        <v>0</v>
      </c>
      <c r="R66" s="83">
        <v>0</v>
      </c>
      <c r="S66" s="84">
        <v>0</v>
      </c>
      <c r="T66" s="269">
        <v>0</v>
      </c>
    </row>
    <row r="67" spans="2:20" ht="12.75" customHeight="1" x14ac:dyDescent="0.25">
      <c r="C67" s="79"/>
      <c r="D67" s="257" t="str">
        <f>$D$17</f>
        <v>year 2025</v>
      </c>
      <c r="E67" s="270">
        <f t="shared" si="3"/>
        <v>387.2</v>
      </c>
      <c r="F67" s="85">
        <f t="shared" si="4"/>
        <v>66</v>
      </c>
      <c r="G67" s="85">
        <v>0</v>
      </c>
      <c r="H67" s="85">
        <v>0</v>
      </c>
      <c r="I67" s="85">
        <v>66</v>
      </c>
      <c r="J67" s="85">
        <v>0</v>
      </c>
      <c r="K67" s="85">
        <v>0</v>
      </c>
      <c r="L67" s="85">
        <f t="shared" si="5"/>
        <v>321.2</v>
      </c>
      <c r="M67" s="85">
        <v>108.8</v>
      </c>
      <c r="N67" s="85">
        <v>212.4</v>
      </c>
      <c r="O67" s="85">
        <v>0</v>
      </c>
      <c r="P67" s="85">
        <v>0</v>
      </c>
      <c r="Q67" s="85">
        <v>0</v>
      </c>
      <c r="R67" s="85">
        <v>0</v>
      </c>
      <c r="S67" s="86">
        <v>0</v>
      </c>
      <c r="T67" s="271">
        <v>0</v>
      </c>
    </row>
    <row r="68" spans="2:20" ht="12.75" hidden="1" customHeight="1" x14ac:dyDescent="0.25">
      <c r="B68" s="13" t="s">
        <v>139</v>
      </c>
      <c r="C68" s="81" t="s">
        <v>140</v>
      </c>
      <c r="D68" s="256" t="str">
        <f>$D$16</f>
        <v>year 2026</v>
      </c>
      <c r="E68" s="268">
        <f t="shared" si="3"/>
        <v>0</v>
      </c>
      <c r="F68" s="83">
        <f t="shared" si="4"/>
        <v>0</v>
      </c>
      <c r="G68" s="83">
        <v>0</v>
      </c>
      <c r="H68" s="83">
        <v>0</v>
      </c>
      <c r="I68" s="83">
        <v>0</v>
      </c>
      <c r="J68" s="83">
        <v>0</v>
      </c>
      <c r="K68" s="83">
        <v>0</v>
      </c>
      <c r="L68" s="83">
        <f t="shared" si="5"/>
        <v>0</v>
      </c>
      <c r="M68" s="83">
        <v>0</v>
      </c>
      <c r="N68" s="83">
        <v>0</v>
      </c>
      <c r="O68" s="83">
        <v>0</v>
      </c>
      <c r="P68" s="83">
        <v>0</v>
      </c>
      <c r="Q68" s="83">
        <v>0</v>
      </c>
      <c r="R68" s="83">
        <v>0</v>
      </c>
      <c r="S68" s="84">
        <v>0</v>
      </c>
      <c r="T68" s="269">
        <v>0</v>
      </c>
    </row>
    <row r="69" spans="2:20" ht="12.75" hidden="1" customHeight="1" x14ac:dyDescent="0.25">
      <c r="C69" s="79"/>
      <c r="D69" s="257" t="str">
        <f>$D$17</f>
        <v>year 2025</v>
      </c>
      <c r="E69" s="270">
        <f t="shared" si="3"/>
        <v>0</v>
      </c>
      <c r="F69" s="85">
        <f t="shared" si="4"/>
        <v>0</v>
      </c>
      <c r="G69" s="85">
        <v>0</v>
      </c>
      <c r="H69" s="85">
        <v>0</v>
      </c>
      <c r="I69" s="85">
        <v>0</v>
      </c>
      <c r="J69" s="85">
        <v>0</v>
      </c>
      <c r="K69" s="85">
        <v>0</v>
      </c>
      <c r="L69" s="85">
        <f t="shared" si="5"/>
        <v>0</v>
      </c>
      <c r="M69" s="85">
        <v>0</v>
      </c>
      <c r="N69" s="85">
        <v>0</v>
      </c>
      <c r="O69" s="85">
        <v>0</v>
      </c>
      <c r="P69" s="85">
        <v>0</v>
      </c>
      <c r="Q69" s="85">
        <v>0</v>
      </c>
      <c r="R69" s="85">
        <v>0</v>
      </c>
      <c r="S69" s="86">
        <v>0</v>
      </c>
      <c r="T69" s="271">
        <v>0</v>
      </c>
    </row>
    <row r="70" spans="2:20" ht="12.75" hidden="1" customHeight="1" x14ac:dyDescent="0.25">
      <c r="B70" s="13" t="s">
        <v>141</v>
      </c>
      <c r="C70" s="81" t="s">
        <v>142</v>
      </c>
      <c r="D70" s="256" t="str">
        <f>$D$16</f>
        <v>year 2026</v>
      </c>
      <c r="E70" s="268">
        <f t="shared" si="3"/>
        <v>0</v>
      </c>
      <c r="F70" s="83">
        <f t="shared" si="4"/>
        <v>0</v>
      </c>
      <c r="G70" s="83">
        <v>0</v>
      </c>
      <c r="H70" s="83">
        <v>0</v>
      </c>
      <c r="I70" s="83">
        <v>0</v>
      </c>
      <c r="J70" s="83">
        <v>0</v>
      </c>
      <c r="K70" s="83">
        <v>0</v>
      </c>
      <c r="L70" s="83">
        <f t="shared" si="5"/>
        <v>0</v>
      </c>
      <c r="M70" s="83">
        <v>0</v>
      </c>
      <c r="N70" s="83">
        <v>0</v>
      </c>
      <c r="O70" s="83">
        <v>0</v>
      </c>
      <c r="P70" s="83">
        <v>0</v>
      </c>
      <c r="Q70" s="83">
        <v>0</v>
      </c>
      <c r="R70" s="83">
        <v>0</v>
      </c>
      <c r="S70" s="84">
        <v>0</v>
      </c>
      <c r="T70" s="269">
        <v>0</v>
      </c>
    </row>
    <row r="71" spans="2:20" ht="12.75" hidden="1" customHeight="1" x14ac:dyDescent="0.25">
      <c r="C71" s="79"/>
      <c r="D71" s="257" t="str">
        <f>$D$17</f>
        <v>year 2025</v>
      </c>
      <c r="E71" s="270">
        <f t="shared" si="3"/>
        <v>0</v>
      </c>
      <c r="F71" s="85">
        <f t="shared" si="4"/>
        <v>0</v>
      </c>
      <c r="G71" s="85">
        <v>0</v>
      </c>
      <c r="H71" s="85">
        <v>0</v>
      </c>
      <c r="I71" s="85">
        <v>0</v>
      </c>
      <c r="J71" s="85">
        <v>0</v>
      </c>
      <c r="K71" s="85">
        <v>0</v>
      </c>
      <c r="L71" s="85">
        <f t="shared" si="5"/>
        <v>0</v>
      </c>
      <c r="M71" s="85">
        <v>0</v>
      </c>
      <c r="N71" s="85">
        <v>0</v>
      </c>
      <c r="O71" s="85">
        <v>0</v>
      </c>
      <c r="P71" s="85">
        <v>0</v>
      </c>
      <c r="Q71" s="85">
        <v>0</v>
      </c>
      <c r="R71" s="85">
        <v>0</v>
      </c>
      <c r="S71" s="86">
        <v>0</v>
      </c>
      <c r="T71" s="271">
        <v>0</v>
      </c>
    </row>
    <row r="72" spans="2:20" ht="12.75" hidden="1" customHeight="1" x14ac:dyDescent="0.25">
      <c r="B72" s="13" t="s">
        <v>143</v>
      </c>
      <c r="C72" s="81" t="s">
        <v>144</v>
      </c>
      <c r="D72" s="256" t="str">
        <f>$D$16</f>
        <v>year 2026</v>
      </c>
      <c r="E72" s="268">
        <f t="shared" si="3"/>
        <v>0</v>
      </c>
      <c r="F72" s="83">
        <f t="shared" si="4"/>
        <v>0</v>
      </c>
      <c r="G72" s="83">
        <v>0</v>
      </c>
      <c r="H72" s="83">
        <v>0</v>
      </c>
      <c r="I72" s="83">
        <v>0</v>
      </c>
      <c r="J72" s="83">
        <v>0</v>
      </c>
      <c r="K72" s="83">
        <v>0</v>
      </c>
      <c r="L72" s="83">
        <f t="shared" si="5"/>
        <v>0</v>
      </c>
      <c r="M72" s="83">
        <v>0</v>
      </c>
      <c r="N72" s="83">
        <v>0</v>
      </c>
      <c r="O72" s="83">
        <v>0</v>
      </c>
      <c r="P72" s="83">
        <v>0</v>
      </c>
      <c r="Q72" s="83">
        <v>0</v>
      </c>
      <c r="R72" s="83">
        <v>0</v>
      </c>
      <c r="S72" s="84">
        <v>0</v>
      </c>
      <c r="T72" s="269">
        <v>0</v>
      </c>
    </row>
    <row r="73" spans="2:20" ht="12.75" hidden="1" customHeight="1" x14ac:dyDescent="0.25">
      <c r="C73" s="79"/>
      <c r="D73" s="257" t="str">
        <f>$D$17</f>
        <v>year 2025</v>
      </c>
      <c r="E73" s="270">
        <f t="shared" si="3"/>
        <v>0</v>
      </c>
      <c r="F73" s="85">
        <f t="shared" si="4"/>
        <v>0</v>
      </c>
      <c r="G73" s="85">
        <v>0</v>
      </c>
      <c r="H73" s="85">
        <v>0</v>
      </c>
      <c r="I73" s="85">
        <v>0</v>
      </c>
      <c r="J73" s="85">
        <v>0</v>
      </c>
      <c r="K73" s="85">
        <v>0</v>
      </c>
      <c r="L73" s="85">
        <f t="shared" si="5"/>
        <v>0</v>
      </c>
      <c r="M73" s="85">
        <v>0</v>
      </c>
      <c r="N73" s="85">
        <v>0</v>
      </c>
      <c r="O73" s="85">
        <v>0</v>
      </c>
      <c r="P73" s="85">
        <v>0</v>
      </c>
      <c r="Q73" s="85">
        <v>0</v>
      </c>
      <c r="R73" s="85">
        <v>0</v>
      </c>
      <c r="S73" s="86">
        <v>0</v>
      </c>
      <c r="T73" s="271">
        <v>0</v>
      </c>
    </row>
    <row r="74" spans="2:20" ht="12.75" hidden="1" customHeight="1" x14ac:dyDescent="0.25">
      <c r="B74" s="13" t="s">
        <v>145</v>
      </c>
      <c r="C74" s="81" t="s">
        <v>146</v>
      </c>
      <c r="D74" s="256" t="str">
        <f>$D$16</f>
        <v>year 2026</v>
      </c>
      <c r="E74" s="268">
        <f t="shared" si="3"/>
        <v>0</v>
      </c>
      <c r="F74" s="83">
        <f t="shared" si="4"/>
        <v>0</v>
      </c>
      <c r="G74" s="83">
        <v>0</v>
      </c>
      <c r="H74" s="83">
        <v>0</v>
      </c>
      <c r="I74" s="83">
        <v>0</v>
      </c>
      <c r="J74" s="83">
        <v>0</v>
      </c>
      <c r="K74" s="83">
        <v>0</v>
      </c>
      <c r="L74" s="83">
        <f t="shared" si="5"/>
        <v>0</v>
      </c>
      <c r="M74" s="83">
        <v>0</v>
      </c>
      <c r="N74" s="83">
        <v>0</v>
      </c>
      <c r="O74" s="83">
        <v>0</v>
      </c>
      <c r="P74" s="83">
        <v>0</v>
      </c>
      <c r="Q74" s="83">
        <v>0</v>
      </c>
      <c r="R74" s="83">
        <v>0</v>
      </c>
      <c r="S74" s="84">
        <v>0</v>
      </c>
      <c r="T74" s="269">
        <v>0</v>
      </c>
    </row>
    <row r="75" spans="2:20" ht="12.75" hidden="1" customHeight="1" x14ac:dyDescent="0.25">
      <c r="C75" s="79"/>
      <c r="D75" s="257" t="str">
        <f>$D$17</f>
        <v>year 2025</v>
      </c>
      <c r="E75" s="270">
        <f t="shared" si="3"/>
        <v>0</v>
      </c>
      <c r="F75" s="85">
        <f t="shared" si="4"/>
        <v>0</v>
      </c>
      <c r="G75" s="85">
        <v>0</v>
      </c>
      <c r="H75" s="85">
        <v>0</v>
      </c>
      <c r="I75" s="85">
        <v>0</v>
      </c>
      <c r="J75" s="85">
        <v>0</v>
      </c>
      <c r="K75" s="85">
        <v>0</v>
      </c>
      <c r="L75" s="85">
        <f t="shared" si="5"/>
        <v>0</v>
      </c>
      <c r="M75" s="85">
        <v>0</v>
      </c>
      <c r="N75" s="85">
        <v>0</v>
      </c>
      <c r="O75" s="85">
        <v>0</v>
      </c>
      <c r="P75" s="85">
        <v>0</v>
      </c>
      <c r="Q75" s="85">
        <v>0</v>
      </c>
      <c r="R75" s="85">
        <v>0</v>
      </c>
      <c r="S75" s="86">
        <v>0</v>
      </c>
      <c r="T75" s="271">
        <v>0</v>
      </c>
    </row>
    <row r="76" spans="2:20" ht="12.75" hidden="1" customHeight="1" x14ac:dyDescent="0.25">
      <c r="B76" s="13" t="s">
        <v>147</v>
      </c>
      <c r="C76" s="81" t="s">
        <v>148</v>
      </c>
      <c r="D76" s="256" t="str">
        <f>$D$16</f>
        <v>year 2026</v>
      </c>
      <c r="E76" s="268">
        <f t="shared" si="3"/>
        <v>0</v>
      </c>
      <c r="F76" s="83">
        <f t="shared" si="4"/>
        <v>0</v>
      </c>
      <c r="G76" s="83">
        <v>0</v>
      </c>
      <c r="H76" s="83">
        <v>0</v>
      </c>
      <c r="I76" s="83">
        <v>0</v>
      </c>
      <c r="J76" s="83">
        <v>0</v>
      </c>
      <c r="K76" s="83">
        <v>0</v>
      </c>
      <c r="L76" s="83">
        <f t="shared" si="5"/>
        <v>0</v>
      </c>
      <c r="M76" s="83">
        <v>0</v>
      </c>
      <c r="N76" s="83">
        <v>0</v>
      </c>
      <c r="O76" s="83">
        <v>0</v>
      </c>
      <c r="P76" s="83">
        <v>0</v>
      </c>
      <c r="Q76" s="83">
        <v>0</v>
      </c>
      <c r="R76" s="83">
        <v>0</v>
      </c>
      <c r="S76" s="84">
        <v>0</v>
      </c>
      <c r="T76" s="269">
        <v>0</v>
      </c>
    </row>
    <row r="77" spans="2:20" ht="12.75" hidden="1" customHeight="1" x14ac:dyDescent="0.25">
      <c r="C77" s="79"/>
      <c r="D77" s="257" t="str">
        <f>$D$17</f>
        <v>year 2025</v>
      </c>
      <c r="E77" s="270">
        <f t="shared" si="3"/>
        <v>0</v>
      </c>
      <c r="F77" s="85">
        <f t="shared" si="4"/>
        <v>0</v>
      </c>
      <c r="G77" s="85">
        <v>0</v>
      </c>
      <c r="H77" s="85">
        <v>0</v>
      </c>
      <c r="I77" s="85">
        <v>0</v>
      </c>
      <c r="J77" s="85">
        <v>0</v>
      </c>
      <c r="K77" s="85">
        <v>0</v>
      </c>
      <c r="L77" s="85">
        <f t="shared" si="5"/>
        <v>0</v>
      </c>
      <c r="M77" s="85">
        <v>0</v>
      </c>
      <c r="N77" s="85">
        <v>0</v>
      </c>
      <c r="O77" s="85">
        <v>0</v>
      </c>
      <c r="P77" s="85">
        <v>0</v>
      </c>
      <c r="Q77" s="85">
        <v>0</v>
      </c>
      <c r="R77" s="85">
        <v>0</v>
      </c>
      <c r="S77" s="86">
        <v>0</v>
      </c>
      <c r="T77" s="271">
        <v>0</v>
      </c>
    </row>
    <row r="78" spans="2:20" ht="12.75" hidden="1" customHeight="1" x14ac:dyDescent="0.25">
      <c r="B78" s="13" t="s">
        <v>149</v>
      </c>
      <c r="C78" s="81" t="s">
        <v>150</v>
      </c>
      <c r="D78" s="256" t="str">
        <f>$D$16</f>
        <v>year 2026</v>
      </c>
      <c r="E78" s="268">
        <f t="shared" si="3"/>
        <v>0</v>
      </c>
      <c r="F78" s="83">
        <f t="shared" si="4"/>
        <v>0</v>
      </c>
      <c r="G78" s="83">
        <v>0</v>
      </c>
      <c r="H78" s="83">
        <v>0</v>
      </c>
      <c r="I78" s="83">
        <v>0</v>
      </c>
      <c r="J78" s="83">
        <v>0</v>
      </c>
      <c r="K78" s="83">
        <v>0</v>
      </c>
      <c r="L78" s="83">
        <f t="shared" si="5"/>
        <v>0</v>
      </c>
      <c r="M78" s="83">
        <v>0</v>
      </c>
      <c r="N78" s="83">
        <v>0</v>
      </c>
      <c r="O78" s="83">
        <v>0</v>
      </c>
      <c r="P78" s="83">
        <v>0</v>
      </c>
      <c r="Q78" s="83">
        <v>0</v>
      </c>
      <c r="R78" s="83">
        <v>0</v>
      </c>
      <c r="S78" s="84">
        <v>0</v>
      </c>
      <c r="T78" s="269">
        <v>0</v>
      </c>
    </row>
    <row r="79" spans="2:20" ht="12.75" hidden="1" customHeight="1" x14ac:dyDescent="0.25">
      <c r="C79" s="79"/>
      <c r="D79" s="257" t="str">
        <f>$D$17</f>
        <v>year 2025</v>
      </c>
      <c r="E79" s="270">
        <f t="shared" si="3"/>
        <v>0</v>
      </c>
      <c r="F79" s="85">
        <f t="shared" si="4"/>
        <v>0</v>
      </c>
      <c r="G79" s="85">
        <v>0</v>
      </c>
      <c r="H79" s="85">
        <v>0</v>
      </c>
      <c r="I79" s="85">
        <v>0</v>
      </c>
      <c r="J79" s="85">
        <v>0</v>
      </c>
      <c r="K79" s="85">
        <v>0</v>
      </c>
      <c r="L79" s="85">
        <f t="shared" si="5"/>
        <v>0</v>
      </c>
      <c r="M79" s="85">
        <v>0</v>
      </c>
      <c r="N79" s="85">
        <v>0</v>
      </c>
      <c r="O79" s="85">
        <v>0</v>
      </c>
      <c r="P79" s="85">
        <v>0</v>
      </c>
      <c r="Q79" s="85">
        <v>0</v>
      </c>
      <c r="R79" s="85">
        <v>0</v>
      </c>
      <c r="S79" s="86">
        <v>0</v>
      </c>
      <c r="T79" s="271">
        <v>0</v>
      </c>
    </row>
    <row r="80" spans="2:20" ht="12.75" customHeight="1" x14ac:dyDescent="0.25">
      <c r="B80" s="13" t="s">
        <v>151</v>
      </c>
      <c r="C80" s="81" t="s">
        <v>152</v>
      </c>
      <c r="D80" s="256" t="str">
        <f>$D$16</f>
        <v>year 2026</v>
      </c>
      <c r="E80" s="268">
        <f t="shared" ref="E80:E111" si="6">F80+L80</f>
        <v>4188.0950000000003</v>
      </c>
      <c r="F80" s="83">
        <f t="shared" ref="F80:F111" si="7">SUM(G80:K80)</f>
        <v>4188.0950000000003</v>
      </c>
      <c r="G80" s="83">
        <v>1678.8422</v>
      </c>
      <c r="H80" s="83">
        <v>2509.2528000000002</v>
      </c>
      <c r="I80" s="83">
        <v>0</v>
      </c>
      <c r="J80" s="83">
        <v>0</v>
      </c>
      <c r="K80" s="83">
        <v>0</v>
      </c>
      <c r="L80" s="83">
        <f t="shared" ref="L80:L111" si="8">SUM(M80:R80)</f>
        <v>0</v>
      </c>
      <c r="M80" s="83">
        <v>0</v>
      </c>
      <c r="N80" s="83">
        <v>0</v>
      </c>
      <c r="O80" s="83">
        <v>0</v>
      </c>
      <c r="P80" s="83">
        <v>0</v>
      </c>
      <c r="Q80" s="83">
        <v>0</v>
      </c>
      <c r="R80" s="83">
        <v>0</v>
      </c>
      <c r="S80" s="84">
        <v>1.1987000000000001</v>
      </c>
      <c r="T80" s="269">
        <v>1.2038</v>
      </c>
    </row>
    <row r="81" spans="2:20" ht="12.75" customHeight="1" x14ac:dyDescent="0.25">
      <c r="C81" s="79"/>
      <c r="D81" s="257" t="str">
        <f>$D$17</f>
        <v>year 2025</v>
      </c>
      <c r="E81" s="270">
        <f t="shared" si="6"/>
        <v>4099.1000000000004</v>
      </c>
      <c r="F81" s="85">
        <f t="shared" si="7"/>
        <v>4099.1000000000004</v>
      </c>
      <c r="G81" s="85">
        <v>1581.6</v>
      </c>
      <c r="H81" s="85">
        <v>2517.5</v>
      </c>
      <c r="I81" s="85">
        <v>0</v>
      </c>
      <c r="J81" s="85">
        <v>0</v>
      </c>
      <c r="K81" s="85">
        <v>0</v>
      </c>
      <c r="L81" s="85">
        <f t="shared" si="8"/>
        <v>0</v>
      </c>
      <c r="M81" s="85">
        <v>0</v>
      </c>
      <c r="N81" s="85">
        <v>0</v>
      </c>
      <c r="O81" s="85">
        <v>0</v>
      </c>
      <c r="P81" s="85">
        <v>0</v>
      </c>
      <c r="Q81" s="85">
        <v>0</v>
      </c>
      <c r="R81" s="85">
        <v>0</v>
      </c>
      <c r="S81" s="86">
        <v>0</v>
      </c>
      <c r="T81" s="271">
        <v>0</v>
      </c>
    </row>
    <row r="82" spans="2:20" ht="12.75" hidden="1" customHeight="1" x14ac:dyDescent="0.25">
      <c r="B82" s="13" t="s">
        <v>153</v>
      </c>
      <c r="C82" s="81" t="s">
        <v>154</v>
      </c>
      <c r="D82" s="256" t="str">
        <f>$D$16</f>
        <v>year 2026</v>
      </c>
      <c r="E82" s="268">
        <f t="shared" si="6"/>
        <v>0</v>
      </c>
      <c r="F82" s="83">
        <f t="shared" si="7"/>
        <v>0</v>
      </c>
      <c r="G82" s="83">
        <v>0</v>
      </c>
      <c r="H82" s="83">
        <v>0</v>
      </c>
      <c r="I82" s="83">
        <v>0</v>
      </c>
      <c r="J82" s="83">
        <v>0</v>
      </c>
      <c r="K82" s="83">
        <v>0</v>
      </c>
      <c r="L82" s="83">
        <f t="shared" si="8"/>
        <v>0</v>
      </c>
      <c r="M82" s="83">
        <v>0</v>
      </c>
      <c r="N82" s="83">
        <v>0</v>
      </c>
      <c r="O82" s="83">
        <v>0</v>
      </c>
      <c r="P82" s="83">
        <v>0</v>
      </c>
      <c r="Q82" s="83">
        <v>0</v>
      </c>
      <c r="R82" s="83">
        <v>0</v>
      </c>
      <c r="S82" s="84">
        <v>0</v>
      </c>
      <c r="T82" s="269">
        <v>0</v>
      </c>
    </row>
    <row r="83" spans="2:20" ht="12.75" hidden="1" customHeight="1" x14ac:dyDescent="0.25">
      <c r="C83" s="79"/>
      <c r="D83" s="257" t="str">
        <f>$D$17</f>
        <v>year 2025</v>
      </c>
      <c r="E83" s="270">
        <f t="shared" si="6"/>
        <v>0</v>
      </c>
      <c r="F83" s="85">
        <f t="shared" si="7"/>
        <v>0</v>
      </c>
      <c r="G83" s="85">
        <v>0</v>
      </c>
      <c r="H83" s="85">
        <v>0</v>
      </c>
      <c r="I83" s="85">
        <v>0</v>
      </c>
      <c r="J83" s="85">
        <v>0</v>
      </c>
      <c r="K83" s="85">
        <v>0</v>
      </c>
      <c r="L83" s="85">
        <f t="shared" si="8"/>
        <v>0</v>
      </c>
      <c r="M83" s="85">
        <v>0</v>
      </c>
      <c r="N83" s="85">
        <v>0</v>
      </c>
      <c r="O83" s="85">
        <v>0</v>
      </c>
      <c r="P83" s="85">
        <v>0</v>
      </c>
      <c r="Q83" s="85">
        <v>0</v>
      </c>
      <c r="R83" s="85">
        <v>0</v>
      </c>
      <c r="S83" s="86">
        <v>0</v>
      </c>
      <c r="T83" s="271">
        <v>0</v>
      </c>
    </row>
    <row r="84" spans="2:20" ht="12.75" hidden="1" customHeight="1" x14ac:dyDescent="0.25">
      <c r="B84" s="13" t="s">
        <v>155</v>
      </c>
      <c r="C84" s="81" t="s">
        <v>156</v>
      </c>
      <c r="D84" s="256" t="str">
        <f>$D$16</f>
        <v>year 2026</v>
      </c>
      <c r="E84" s="268">
        <f t="shared" si="6"/>
        <v>0</v>
      </c>
      <c r="F84" s="83">
        <f t="shared" si="7"/>
        <v>0</v>
      </c>
      <c r="G84" s="83">
        <v>0</v>
      </c>
      <c r="H84" s="83">
        <v>0</v>
      </c>
      <c r="I84" s="83">
        <v>0</v>
      </c>
      <c r="J84" s="83">
        <v>0</v>
      </c>
      <c r="K84" s="83">
        <v>0</v>
      </c>
      <c r="L84" s="83">
        <f t="shared" si="8"/>
        <v>0</v>
      </c>
      <c r="M84" s="83">
        <v>0</v>
      </c>
      <c r="N84" s="83">
        <v>0</v>
      </c>
      <c r="O84" s="83">
        <v>0</v>
      </c>
      <c r="P84" s="83">
        <v>0</v>
      </c>
      <c r="Q84" s="83">
        <v>0</v>
      </c>
      <c r="R84" s="83">
        <v>0</v>
      </c>
      <c r="S84" s="84">
        <v>0</v>
      </c>
      <c r="T84" s="269">
        <v>0</v>
      </c>
    </row>
    <row r="85" spans="2:20" ht="12.75" hidden="1" customHeight="1" x14ac:dyDescent="0.25">
      <c r="C85" s="79"/>
      <c r="D85" s="257" t="str">
        <f>$D$17</f>
        <v>year 2025</v>
      </c>
      <c r="E85" s="270">
        <f t="shared" si="6"/>
        <v>0</v>
      </c>
      <c r="F85" s="85">
        <f t="shared" si="7"/>
        <v>0</v>
      </c>
      <c r="G85" s="85">
        <v>0</v>
      </c>
      <c r="H85" s="85">
        <v>0</v>
      </c>
      <c r="I85" s="85">
        <v>0</v>
      </c>
      <c r="J85" s="85">
        <v>0</v>
      </c>
      <c r="K85" s="85">
        <v>0</v>
      </c>
      <c r="L85" s="85">
        <f t="shared" si="8"/>
        <v>0</v>
      </c>
      <c r="M85" s="85">
        <v>0</v>
      </c>
      <c r="N85" s="85">
        <v>0</v>
      </c>
      <c r="O85" s="85">
        <v>0</v>
      </c>
      <c r="P85" s="85">
        <v>0</v>
      </c>
      <c r="Q85" s="85">
        <v>0</v>
      </c>
      <c r="R85" s="85">
        <v>0</v>
      </c>
      <c r="S85" s="86">
        <v>0</v>
      </c>
      <c r="T85" s="271">
        <v>0</v>
      </c>
    </row>
    <row r="86" spans="2:20" ht="12.75" customHeight="1" x14ac:dyDescent="0.25">
      <c r="B86" s="13" t="s">
        <v>157</v>
      </c>
      <c r="C86" s="81" t="s">
        <v>158</v>
      </c>
      <c r="D86" s="256" t="str">
        <f>$D$16</f>
        <v>year 2026</v>
      </c>
      <c r="E86" s="268">
        <f t="shared" si="6"/>
        <v>193.60679999999999</v>
      </c>
      <c r="F86" s="83">
        <f t="shared" si="7"/>
        <v>94.569599999999994</v>
      </c>
      <c r="G86" s="83">
        <v>0</v>
      </c>
      <c r="H86" s="83">
        <v>0</v>
      </c>
      <c r="I86" s="83">
        <v>94.569599999999994</v>
      </c>
      <c r="J86" s="83">
        <v>0</v>
      </c>
      <c r="K86" s="83">
        <v>0</v>
      </c>
      <c r="L86" s="83">
        <f t="shared" si="8"/>
        <v>99.037199999999999</v>
      </c>
      <c r="M86" s="83">
        <v>99.037199999999999</v>
      </c>
      <c r="N86" s="83">
        <v>0</v>
      </c>
      <c r="O86" s="83">
        <v>0</v>
      </c>
      <c r="P86" s="83">
        <v>0</v>
      </c>
      <c r="Q86" s="83">
        <v>0</v>
      </c>
      <c r="R86" s="83">
        <v>0</v>
      </c>
      <c r="S86" s="84">
        <v>0</v>
      </c>
      <c r="T86" s="269">
        <v>0</v>
      </c>
    </row>
    <row r="87" spans="2:20" ht="12.75" customHeight="1" x14ac:dyDescent="0.25">
      <c r="C87" s="79"/>
      <c r="D87" s="257" t="str">
        <f>$D$17</f>
        <v>year 2025</v>
      </c>
      <c r="E87" s="270">
        <f t="shared" si="6"/>
        <v>261.10000000000002</v>
      </c>
      <c r="F87" s="85">
        <f t="shared" si="7"/>
        <v>157.1</v>
      </c>
      <c r="G87" s="85">
        <v>0</v>
      </c>
      <c r="H87" s="85">
        <v>0</v>
      </c>
      <c r="I87" s="85">
        <v>157.1</v>
      </c>
      <c r="J87" s="85">
        <v>0</v>
      </c>
      <c r="K87" s="85">
        <v>0</v>
      </c>
      <c r="L87" s="85">
        <f t="shared" si="8"/>
        <v>104</v>
      </c>
      <c r="M87" s="85">
        <v>104</v>
      </c>
      <c r="N87" s="85">
        <v>0</v>
      </c>
      <c r="O87" s="85">
        <v>0</v>
      </c>
      <c r="P87" s="85">
        <v>0</v>
      </c>
      <c r="Q87" s="85">
        <v>0</v>
      </c>
      <c r="R87" s="85">
        <v>0</v>
      </c>
      <c r="S87" s="86">
        <v>0</v>
      </c>
      <c r="T87" s="271">
        <v>0</v>
      </c>
    </row>
    <row r="88" spans="2:20" ht="12.75" hidden="1" customHeight="1" x14ac:dyDescent="0.25">
      <c r="B88" s="13" t="s">
        <v>159</v>
      </c>
      <c r="C88" s="81" t="s">
        <v>160</v>
      </c>
      <c r="D88" s="256" t="str">
        <f>$D$16</f>
        <v>year 2026</v>
      </c>
      <c r="E88" s="268">
        <f t="shared" si="6"/>
        <v>0</v>
      </c>
      <c r="F88" s="83">
        <f t="shared" si="7"/>
        <v>0</v>
      </c>
      <c r="G88" s="83">
        <v>0</v>
      </c>
      <c r="H88" s="83">
        <v>0</v>
      </c>
      <c r="I88" s="83">
        <v>0</v>
      </c>
      <c r="J88" s="83">
        <v>0</v>
      </c>
      <c r="K88" s="83">
        <v>0</v>
      </c>
      <c r="L88" s="83">
        <f t="shared" si="8"/>
        <v>0</v>
      </c>
      <c r="M88" s="83">
        <v>0</v>
      </c>
      <c r="N88" s="83">
        <v>0</v>
      </c>
      <c r="O88" s="83">
        <v>0</v>
      </c>
      <c r="P88" s="83">
        <v>0</v>
      </c>
      <c r="Q88" s="83">
        <v>0</v>
      </c>
      <c r="R88" s="83">
        <v>0</v>
      </c>
      <c r="S88" s="84">
        <v>0</v>
      </c>
      <c r="T88" s="269">
        <v>0</v>
      </c>
    </row>
    <row r="89" spans="2:20" ht="12.75" hidden="1" customHeight="1" x14ac:dyDescent="0.25">
      <c r="C89" s="260"/>
      <c r="D89" s="261" t="str">
        <f>$D$17</f>
        <v>year 2025</v>
      </c>
      <c r="E89" s="272">
        <f t="shared" si="6"/>
        <v>0</v>
      </c>
      <c r="F89" s="273">
        <f t="shared" si="7"/>
        <v>0</v>
      </c>
      <c r="G89" s="273">
        <v>0</v>
      </c>
      <c r="H89" s="273">
        <v>0</v>
      </c>
      <c r="I89" s="273">
        <v>0</v>
      </c>
      <c r="J89" s="273">
        <v>0</v>
      </c>
      <c r="K89" s="273">
        <v>0</v>
      </c>
      <c r="L89" s="273">
        <f t="shared" si="8"/>
        <v>0</v>
      </c>
      <c r="M89" s="273">
        <v>0</v>
      </c>
      <c r="N89" s="273">
        <v>0</v>
      </c>
      <c r="O89" s="273">
        <v>0</v>
      </c>
      <c r="P89" s="273">
        <v>0</v>
      </c>
      <c r="Q89" s="273">
        <v>0</v>
      </c>
      <c r="R89" s="273">
        <v>0</v>
      </c>
      <c r="S89" s="274">
        <v>0</v>
      </c>
      <c r="T89" s="275">
        <v>0</v>
      </c>
    </row>
    <row r="90" spans="2:20" ht="12.75" hidden="1" customHeight="1" x14ac:dyDescent="0.25">
      <c r="B90" s="13" t="s">
        <v>161</v>
      </c>
      <c r="C90" s="258" t="s">
        <v>162</v>
      </c>
      <c r="D90" s="259" t="str">
        <f>$D$16</f>
        <v>year 2026</v>
      </c>
      <c r="E90" s="262">
        <f t="shared" si="6"/>
        <v>0</v>
      </c>
      <c r="F90" s="262">
        <f t="shared" si="7"/>
        <v>0</v>
      </c>
      <c r="G90" s="262">
        <v>0</v>
      </c>
      <c r="H90" s="262">
        <v>0</v>
      </c>
      <c r="I90" s="262">
        <v>0</v>
      </c>
      <c r="J90" s="262">
        <v>0</v>
      </c>
      <c r="K90" s="262">
        <v>0</v>
      </c>
      <c r="L90" s="262">
        <f t="shared" si="8"/>
        <v>0</v>
      </c>
      <c r="M90" s="262">
        <v>0</v>
      </c>
      <c r="N90" s="262">
        <v>0</v>
      </c>
      <c r="O90" s="262">
        <v>0</v>
      </c>
      <c r="P90" s="262">
        <v>0</v>
      </c>
      <c r="Q90" s="262">
        <v>0</v>
      </c>
      <c r="R90" s="262">
        <v>0</v>
      </c>
      <c r="S90" s="263">
        <v>0</v>
      </c>
      <c r="T90" s="262">
        <v>0</v>
      </c>
    </row>
    <row r="91" spans="2:20" ht="12.75" hidden="1" customHeight="1" x14ac:dyDescent="0.25">
      <c r="C91" s="79"/>
      <c r="D91" s="79" t="str">
        <f>$D$17</f>
        <v>year 2025</v>
      </c>
      <c r="E91" s="85">
        <f t="shared" si="6"/>
        <v>0</v>
      </c>
      <c r="F91" s="85">
        <f t="shared" si="7"/>
        <v>0</v>
      </c>
      <c r="G91" s="85">
        <v>0</v>
      </c>
      <c r="H91" s="85">
        <v>0</v>
      </c>
      <c r="I91" s="85">
        <v>0</v>
      </c>
      <c r="J91" s="85">
        <v>0</v>
      </c>
      <c r="K91" s="85">
        <v>0</v>
      </c>
      <c r="L91" s="85">
        <f t="shared" si="8"/>
        <v>0</v>
      </c>
      <c r="M91" s="85">
        <v>0</v>
      </c>
      <c r="N91" s="85">
        <v>0</v>
      </c>
      <c r="O91" s="85">
        <v>0</v>
      </c>
      <c r="P91" s="85">
        <v>0</v>
      </c>
      <c r="Q91" s="85">
        <v>0</v>
      </c>
      <c r="R91" s="85">
        <v>0</v>
      </c>
      <c r="S91" s="86">
        <v>0</v>
      </c>
      <c r="T91" s="85">
        <v>0</v>
      </c>
    </row>
    <row r="92" spans="2:20" ht="12.75" hidden="1" customHeight="1" x14ac:dyDescent="0.25">
      <c r="B92" s="13" t="s">
        <v>163</v>
      </c>
      <c r="C92" s="81" t="s">
        <v>164</v>
      </c>
      <c r="D92" s="82" t="str">
        <f>$D$16</f>
        <v>year 2026</v>
      </c>
      <c r="E92" s="83">
        <f t="shared" si="6"/>
        <v>0</v>
      </c>
      <c r="F92" s="83">
        <f t="shared" si="7"/>
        <v>0</v>
      </c>
      <c r="G92" s="83">
        <v>0</v>
      </c>
      <c r="H92" s="83">
        <v>0</v>
      </c>
      <c r="I92" s="83">
        <v>0</v>
      </c>
      <c r="J92" s="83">
        <v>0</v>
      </c>
      <c r="K92" s="83">
        <v>0</v>
      </c>
      <c r="L92" s="83">
        <f t="shared" si="8"/>
        <v>0</v>
      </c>
      <c r="M92" s="83">
        <v>0</v>
      </c>
      <c r="N92" s="83">
        <v>0</v>
      </c>
      <c r="O92" s="83">
        <v>0</v>
      </c>
      <c r="P92" s="83">
        <v>0</v>
      </c>
      <c r="Q92" s="83">
        <v>0</v>
      </c>
      <c r="R92" s="83">
        <v>0</v>
      </c>
      <c r="S92" s="84">
        <v>0</v>
      </c>
      <c r="T92" s="83">
        <v>0</v>
      </c>
    </row>
    <row r="93" spans="2:20" ht="12.75" hidden="1" customHeight="1" x14ac:dyDescent="0.25">
      <c r="C93" s="79"/>
      <c r="D93" s="79" t="str">
        <f>$D$17</f>
        <v>year 2025</v>
      </c>
      <c r="E93" s="85">
        <f t="shared" si="6"/>
        <v>0</v>
      </c>
      <c r="F93" s="85">
        <f t="shared" si="7"/>
        <v>0</v>
      </c>
      <c r="G93" s="85">
        <v>0</v>
      </c>
      <c r="H93" s="85">
        <v>0</v>
      </c>
      <c r="I93" s="85">
        <v>0</v>
      </c>
      <c r="J93" s="85">
        <v>0</v>
      </c>
      <c r="K93" s="85">
        <v>0</v>
      </c>
      <c r="L93" s="85">
        <f t="shared" si="8"/>
        <v>0</v>
      </c>
      <c r="M93" s="85">
        <v>0</v>
      </c>
      <c r="N93" s="85">
        <v>0</v>
      </c>
      <c r="O93" s="85">
        <v>0</v>
      </c>
      <c r="P93" s="85">
        <v>0</v>
      </c>
      <c r="Q93" s="85">
        <v>0</v>
      </c>
      <c r="R93" s="85">
        <v>0</v>
      </c>
      <c r="S93" s="86">
        <v>0</v>
      </c>
      <c r="T93" s="85">
        <v>0</v>
      </c>
    </row>
    <row r="94" spans="2:20" ht="20.25" customHeight="1" x14ac:dyDescent="0.25">
      <c r="C94" s="34" t="str">
        <f>IF(INT(AktJahrMonat)&gt;201503,"","Note: The total amount of claims is only recorded as from Q2 2014 if the amount in arrears is &gt;= 5% of the claim; for previous quarters no suitable data is yet available.")</f>
        <v/>
      </c>
    </row>
    <row r="95" spans="2:20" ht="6" customHeight="1" x14ac:dyDescent="0.25"/>
  </sheetData>
  <mergeCells count="3">
    <mergeCell ref="S10:S14"/>
    <mergeCell ref="T10:T14"/>
    <mergeCell ref="E9:R10"/>
  </mergeCells>
  <printOptions horizontalCentered="1"/>
  <pageMargins left="0.39374999999999999" right="0.39374999999999999" top="0.98402777777777795" bottom="0.98402777777777795" header="0.51180555555555496" footer="0.51180555555555496"/>
  <pageSetup paperSize="9" scale="67" fitToHeight="2" orientation="landscape" r:id="rId1"/>
  <headerFooter>
    <oddFooter>&amp;L&amp;8 &amp;C&amp;8 &amp;R&amp;8 Seite &amp;P</oddFooter>
  </headerFooter>
  <rowBreaks count="1" manualBreakCount="1">
    <brk id="5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pageSetUpPr fitToPage="1"/>
  </sheetPr>
  <dimension ref="A1:IW92"/>
  <sheetViews>
    <sheetView showGridLines="0" showRowColHeaders="0" zoomScaleNormal="100" zoomScaleSheetLayoutView="100" workbookViewId="0">
      <selection activeCell="E97" sqref="E97"/>
    </sheetView>
  </sheetViews>
  <sheetFormatPr baseColWidth="10" defaultColWidth="9.1796875" defaultRowHeight="12.5" x14ac:dyDescent="0.25"/>
  <cols>
    <col min="1" max="1" width="0.81640625" style="12" customWidth="1"/>
    <col min="2" max="2" width="11.453125" style="13" hidden="1" customWidth="1"/>
    <col min="3" max="3" width="26.6328125" style="12" customWidth="1"/>
    <col min="4" max="5" width="11.453125" style="12" customWidth="1"/>
    <col min="6" max="6" width="22.6328125" style="12" customWidth="1"/>
    <col min="7" max="7" width="11.453125" style="12" customWidth="1"/>
    <col min="8" max="8" width="12.1796875" style="12" customWidth="1"/>
    <col min="9" max="9" width="12" style="12" customWidth="1"/>
    <col min="10" max="11" width="11.453125" style="12" customWidth="1"/>
    <col min="12" max="12" width="12.1796875" style="12" customWidth="1"/>
    <col min="13" max="13" width="12" style="12" customWidth="1"/>
    <col min="14" max="14" width="11.453125" style="12" customWidth="1"/>
    <col min="15" max="24" width="11.453125" style="12" hidden="1" customWidth="1"/>
    <col min="25" max="25" width="0.81640625" style="12" customWidth="1"/>
    <col min="26" max="257" width="11.453125" style="12" customWidth="1"/>
    <col min="258" max="1025" width="11.453125" customWidth="1"/>
  </cols>
  <sheetData>
    <row r="1" spans="2:24" ht="2.25" customHeight="1" x14ac:dyDescent="0.25"/>
    <row r="2" spans="2:24" ht="12.75" customHeight="1" x14ac:dyDescent="0.25">
      <c r="C2" s="13" t="s">
        <v>165</v>
      </c>
    </row>
    <row r="3" spans="2:24" ht="12.75" customHeight="1" x14ac:dyDescent="0.25">
      <c r="C3" s="63"/>
    </row>
    <row r="4" spans="2:24" ht="12.75" customHeight="1" x14ac:dyDescent="0.3">
      <c r="C4" s="471" t="s">
        <v>166</v>
      </c>
      <c r="D4" s="64"/>
      <c r="E4" s="64"/>
      <c r="F4" s="64"/>
      <c r="G4" s="64"/>
      <c r="H4" s="64"/>
      <c r="I4" s="64"/>
      <c r="J4" s="64"/>
      <c r="K4" s="64"/>
      <c r="L4" s="64"/>
      <c r="M4" s="64"/>
      <c r="N4" s="64"/>
      <c r="O4" s="64"/>
      <c r="R4" s="64"/>
    </row>
    <row r="5" spans="2:24" ht="12.75" hidden="1" customHeight="1" x14ac:dyDescent="0.25">
      <c r="C5" s="63"/>
      <c r="D5" s="88"/>
      <c r="E5" s="88"/>
      <c r="F5" s="88"/>
      <c r="G5" s="89"/>
      <c r="H5" s="90"/>
      <c r="I5" s="90"/>
      <c r="J5" s="90"/>
      <c r="K5" s="89"/>
      <c r="L5" s="90"/>
      <c r="M5" s="90"/>
      <c r="N5" s="90"/>
      <c r="O5" s="90"/>
      <c r="P5" s="23"/>
      <c r="Q5" s="23"/>
      <c r="R5" s="90"/>
      <c r="S5" s="23"/>
    </row>
    <row r="6" spans="2:24" ht="15" customHeight="1" x14ac:dyDescent="0.25">
      <c r="C6" s="471" t="str">
        <f>UebInstitutQuartal</f>
        <v>3. Quarter 2026</v>
      </c>
      <c r="D6" s="23"/>
      <c r="E6" s="23"/>
      <c r="F6" s="23"/>
      <c r="G6" s="23"/>
      <c r="H6" s="23"/>
      <c r="I6" s="23"/>
      <c r="J6" s="23"/>
      <c r="K6" s="23"/>
      <c r="L6" s="23"/>
      <c r="M6" s="23"/>
      <c r="N6" s="23"/>
      <c r="O6" s="23"/>
      <c r="P6" s="23"/>
      <c r="Q6" s="23"/>
      <c r="R6" s="23"/>
      <c r="S6" s="23"/>
    </row>
    <row r="7" spans="2:24" ht="25" customHeight="1" x14ac:dyDescent="0.25">
      <c r="C7" s="471"/>
      <c r="D7" s="23"/>
      <c r="E7" s="23"/>
      <c r="F7" s="23"/>
      <c r="G7" s="23"/>
      <c r="H7" s="23"/>
      <c r="I7" s="23"/>
      <c r="J7" s="23"/>
      <c r="K7" s="23"/>
      <c r="L7" s="23"/>
      <c r="M7" s="23"/>
      <c r="N7" s="23"/>
      <c r="O7" s="23"/>
      <c r="P7" s="23"/>
      <c r="Q7" s="23"/>
      <c r="R7" s="23"/>
      <c r="S7" s="23"/>
    </row>
    <row r="8" spans="2:24" ht="22.5" customHeight="1" x14ac:dyDescent="0.25">
      <c r="C8" s="23"/>
      <c r="D8" s="23"/>
      <c r="E8" s="478" t="s">
        <v>71</v>
      </c>
      <c r="F8" s="479"/>
      <c r="G8" s="480"/>
      <c r="H8" s="480"/>
      <c r="I8" s="480"/>
      <c r="J8" s="480"/>
      <c r="K8" s="480"/>
      <c r="L8" s="480"/>
      <c r="M8" s="480"/>
      <c r="N8" s="481"/>
      <c r="O8" s="92" t="s">
        <v>167</v>
      </c>
      <c r="P8" s="93"/>
      <c r="Q8" s="93"/>
      <c r="R8" s="93"/>
      <c r="S8" s="94"/>
      <c r="T8" s="437" t="s">
        <v>168</v>
      </c>
      <c r="U8" s="438"/>
      <c r="V8" s="438"/>
      <c r="W8" s="438"/>
      <c r="X8" s="439"/>
    </row>
    <row r="9" spans="2:24" ht="12.75" customHeight="1" x14ac:dyDescent="0.25">
      <c r="C9" s="23"/>
      <c r="D9" s="23"/>
      <c r="E9" s="301" t="s">
        <v>57</v>
      </c>
      <c r="F9" s="96"/>
      <c r="G9" s="97" t="s">
        <v>169</v>
      </c>
      <c r="H9" s="78"/>
      <c r="I9" s="78"/>
      <c r="J9" s="78"/>
      <c r="K9" s="97" t="s">
        <v>170</v>
      </c>
      <c r="L9" s="78"/>
      <c r="M9" s="78"/>
      <c r="N9" s="302"/>
      <c r="O9" s="296" t="str">
        <f>E9</f>
        <v>Total</v>
      </c>
      <c r="P9" s="99" t="s">
        <v>171</v>
      </c>
      <c r="Q9" s="78"/>
      <c r="R9" s="78"/>
      <c r="S9" s="100"/>
      <c r="T9" s="98" t="str">
        <f>O9</f>
        <v>Total</v>
      </c>
      <c r="U9" s="99" t="str">
        <f>P9</f>
        <v>davon</v>
      </c>
      <c r="V9" s="78"/>
      <c r="W9" s="78"/>
      <c r="X9" s="100"/>
    </row>
    <row r="10" spans="2:24" s="101" customFormat="1" ht="33.75" customHeight="1" x14ac:dyDescent="0.25">
      <c r="B10" s="102"/>
      <c r="C10" s="103"/>
      <c r="D10" s="103"/>
      <c r="E10" s="303"/>
      <c r="F10" s="304" t="s">
        <v>172</v>
      </c>
      <c r="G10" s="305" t="s">
        <v>86</v>
      </c>
      <c r="H10" s="306" t="s">
        <v>173</v>
      </c>
      <c r="I10" s="306" t="s">
        <v>174</v>
      </c>
      <c r="J10" s="307" t="s">
        <v>175</v>
      </c>
      <c r="K10" s="305" t="s">
        <v>86</v>
      </c>
      <c r="L10" s="306" t="s">
        <v>173</v>
      </c>
      <c r="M10" s="306" t="s">
        <v>174</v>
      </c>
      <c r="N10" s="308" t="s">
        <v>175</v>
      </c>
      <c r="O10" s="297"/>
      <c r="P10" s="107" t="str">
        <f>G10</f>
        <v>State</v>
      </c>
      <c r="Q10" s="107" t="str">
        <f>H10</f>
        <v>Regional authorities</v>
      </c>
      <c r="R10" s="107" t="str">
        <f>I10</f>
        <v>Local authorities</v>
      </c>
      <c r="S10" s="110" t="str">
        <f>J10</f>
        <v>Other debtors</v>
      </c>
      <c r="T10" s="109"/>
      <c r="U10" s="107" t="str">
        <f>P10</f>
        <v>State</v>
      </c>
      <c r="V10" s="107" t="str">
        <f>Q10</f>
        <v>Regional authorities</v>
      </c>
      <c r="W10" s="107" t="str">
        <f>R10</f>
        <v>Local authorities</v>
      </c>
      <c r="X10" s="110" t="str">
        <f>S10</f>
        <v>Other debtors</v>
      </c>
    </row>
    <row r="11" spans="2:24" ht="12.75" customHeight="1" x14ac:dyDescent="0.25">
      <c r="C11" s="277" t="s">
        <v>86</v>
      </c>
      <c r="D11" s="278" t="str">
        <f>AktQuartal</f>
        <v>3. Quarter</v>
      </c>
      <c r="E11" s="281" t="str">
        <f>Einheit_Waehrung</f>
        <v>€ mn.</v>
      </c>
      <c r="F11" s="282" t="str">
        <f>E11</f>
        <v>€ mn.</v>
      </c>
      <c r="G11" s="283" t="str">
        <f>E11</f>
        <v>€ mn.</v>
      </c>
      <c r="H11" s="284" t="str">
        <f>E11</f>
        <v>€ mn.</v>
      </c>
      <c r="I11" s="284" t="str">
        <f>E11</f>
        <v>€ mn.</v>
      </c>
      <c r="J11" s="285" t="str">
        <f>E11</f>
        <v>€ mn.</v>
      </c>
      <c r="K11" s="283" t="str">
        <f>I11</f>
        <v>€ mn.</v>
      </c>
      <c r="L11" s="284" t="str">
        <f>I11</f>
        <v>€ mn.</v>
      </c>
      <c r="M11" s="284" t="str">
        <f>I11</f>
        <v>€ mn.</v>
      </c>
      <c r="N11" s="286" t="str">
        <f>I11</f>
        <v>€ mn.</v>
      </c>
      <c r="O11" s="117" t="str">
        <f>E11</f>
        <v>€ mn.</v>
      </c>
      <c r="P11" s="117" t="str">
        <f>O11</f>
        <v>€ mn.</v>
      </c>
      <c r="Q11" s="80" t="str">
        <f>O11</f>
        <v>€ mn.</v>
      </c>
      <c r="R11" s="80" t="str">
        <f>O11</f>
        <v>€ mn.</v>
      </c>
      <c r="S11" s="118" t="str">
        <f>O11</f>
        <v>€ mn.</v>
      </c>
      <c r="T11" s="116" t="str">
        <f>O11</f>
        <v>€ mn.</v>
      </c>
      <c r="U11" s="117" t="str">
        <f>T11</f>
        <v>€ mn.</v>
      </c>
      <c r="V11" s="80" t="str">
        <f>T11</f>
        <v>€ mn.</v>
      </c>
      <c r="W11" s="80" t="str">
        <f>T11</f>
        <v>€ mn.</v>
      </c>
      <c r="X11" s="118" t="str">
        <f>T11</f>
        <v>€ mn.</v>
      </c>
    </row>
    <row r="12" spans="2:24" ht="12.75" customHeight="1" x14ac:dyDescent="0.25">
      <c r="B12" s="13" t="s">
        <v>87</v>
      </c>
      <c r="C12" s="81" t="s">
        <v>88</v>
      </c>
      <c r="D12" s="82" t="str">
        <f>"year "&amp;AktJahr</f>
        <v>year 2026</v>
      </c>
      <c r="E12" s="287">
        <f t="shared" ref="E12:E43" si="0">SUM(G12:N12)</f>
        <v>1180.72</v>
      </c>
      <c r="F12" s="46">
        <v>0</v>
      </c>
      <c r="G12" s="120">
        <v>100</v>
      </c>
      <c r="H12" s="83">
        <v>670</v>
      </c>
      <c r="I12" s="83">
        <v>335.72</v>
      </c>
      <c r="J12" s="84">
        <v>75</v>
      </c>
      <c r="K12" s="120">
        <v>0</v>
      </c>
      <c r="L12" s="83">
        <v>0</v>
      </c>
      <c r="M12" s="83">
        <v>0</v>
      </c>
      <c r="N12" s="269">
        <v>0</v>
      </c>
      <c r="O12" s="254">
        <f t="shared" ref="O12:O43" si="1">SUM(P12:S12)</f>
        <v>0</v>
      </c>
      <c r="P12" s="83">
        <v>0</v>
      </c>
      <c r="Q12" s="83">
        <v>0</v>
      </c>
      <c r="R12" s="83">
        <v>0</v>
      </c>
      <c r="S12" s="122">
        <v>0</v>
      </c>
      <c r="T12" s="121">
        <f t="shared" ref="T12:T43" si="2">SUM(U12:X12)</f>
        <v>0</v>
      </c>
      <c r="U12" s="83">
        <v>0</v>
      </c>
      <c r="V12" s="83">
        <v>0</v>
      </c>
      <c r="W12" s="83">
        <v>0</v>
      </c>
      <c r="X12" s="122">
        <v>0</v>
      </c>
    </row>
    <row r="13" spans="2:24" ht="12.75" customHeight="1" x14ac:dyDescent="0.25">
      <c r="C13" s="55"/>
      <c r="D13" s="55" t="str">
        <f>"year "&amp;(AktJahr-1)</f>
        <v>year 2025</v>
      </c>
      <c r="E13" s="288">
        <f t="shared" si="0"/>
        <v>1260.2</v>
      </c>
      <c r="F13" s="57">
        <v>0</v>
      </c>
      <c r="G13" s="124">
        <v>120</v>
      </c>
      <c r="H13" s="125">
        <v>905</v>
      </c>
      <c r="I13" s="125">
        <v>160.19999999999999</v>
      </c>
      <c r="J13" s="126">
        <v>75</v>
      </c>
      <c r="K13" s="124">
        <v>0</v>
      </c>
      <c r="L13" s="125">
        <v>0</v>
      </c>
      <c r="M13" s="125">
        <v>0</v>
      </c>
      <c r="N13" s="289">
        <v>0</v>
      </c>
      <c r="O13" s="279">
        <f t="shared" si="1"/>
        <v>0</v>
      </c>
      <c r="P13" s="125">
        <v>0</v>
      </c>
      <c r="Q13" s="125">
        <v>0</v>
      </c>
      <c r="R13" s="125">
        <v>0</v>
      </c>
      <c r="S13" s="128">
        <v>0</v>
      </c>
      <c r="T13" s="127">
        <f t="shared" si="2"/>
        <v>0</v>
      </c>
      <c r="U13" s="125">
        <v>0</v>
      </c>
      <c r="V13" s="125">
        <v>0</v>
      </c>
      <c r="W13" s="125">
        <v>0</v>
      </c>
      <c r="X13" s="128">
        <v>0</v>
      </c>
    </row>
    <row r="14" spans="2:24" ht="12.75" customHeight="1" x14ac:dyDescent="0.25">
      <c r="B14" s="13" t="s">
        <v>89</v>
      </c>
      <c r="C14" s="81" t="s">
        <v>90</v>
      </c>
      <c r="D14" s="82" t="str">
        <f>$D$12</f>
        <v>year 2026</v>
      </c>
      <c r="E14" s="287">
        <f t="shared" si="0"/>
        <v>1080.72</v>
      </c>
      <c r="F14" s="57">
        <v>0</v>
      </c>
      <c r="G14" s="120">
        <v>0</v>
      </c>
      <c r="H14" s="83">
        <v>670</v>
      </c>
      <c r="I14" s="83">
        <v>335.72</v>
      </c>
      <c r="J14" s="84">
        <v>75</v>
      </c>
      <c r="K14" s="120">
        <v>0</v>
      </c>
      <c r="L14" s="83">
        <v>0</v>
      </c>
      <c r="M14" s="83">
        <v>0</v>
      </c>
      <c r="N14" s="269">
        <v>0</v>
      </c>
      <c r="O14" s="254">
        <f t="shared" si="1"/>
        <v>0</v>
      </c>
      <c r="P14" s="83">
        <v>0</v>
      </c>
      <c r="Q14" s="83">
        <v>0</v>
      </c>
      <c r="R14" s="83">
        <v>0</v>
      </c>
      <c r="S14" s="122">
        <v>0</v>
      </c>
      <c r="T14" s="121">
        <f t="shared" si="2"/>
        <v>0</v>
      </c>
      <c r="U14" s="83">
        <v>0</v>
      </c>
      <c r="V14" s="83">
        <v>0</v>
      </c>
      <c r="W14" s="83">
        <v>0</v>
      </c>
      <c r="X14" s="122">
        <v>0</v>
      </c>
    </row>
    <row r="15" spans="2:24" ht="12.75" customHeight="1" x14ac:dyDescent="0.25">
      <c r="C15" s="55"/>
      <c r="D15" s="55" t="str">
        <f>$D$13</f>
        <v>year 2025</v>
      </c>
      <c r="E15" s="288">
        <f t="shared" si="0"/>
        <v>1105.2</v>
      </c>
      <c r="F15" s="57">
        <v>0</v>
      </c>
      <c r="G15" s="124">
        <v>0</v>
      </c>
      <c r="H15" s="125">
        <v>870</v>
      </c>
      <c r="I15" s="125">
        <v>160.19999999999999</v>
      </c>
      <c r="J15" s="126">
        <v>75</v>
      </c>
      <c r="K15" s="124">
        <v>0</v>
      </c>
      <c r="L15" s="125">
        <v>0</v>
      </c>
      <c r="M15" s="125">
        <v>0</v>
      </c>
      <c r="N15" s="289">
        <v>0</v>
      </c>
      <c r="O15" s="279">
        <f t="shared" si="1"/>
        <v>0</v>
      </c>
      <c r="P15" s="125">
        <v>0</v>
      </c>
      <c r="Q15" s="125">
        <v>0</v>
      </c>
      <c r="R15" s="125">
        <v>0</v>
      </c>
      <c r="S15" s="128">
        <v>0</v>
      </c>
      <c r="T15" s="127">
        <f t="shared" si="2"/>
        <v>0</v>
      </c>
      <c r="U15" s="125">
        <v>0</v>
      </c>
      <c r="V15" s="125">
        <v>0</v>
      </c>
      <c r="W15" s="125">
        <v>0</v>
      </c>
      <c r="X15" s="128">
        <v>0</v>
      </c>
    </row>
    <row r="16" spans="2:24" ht="12.75" hidden="1" customHeight="1" x14ac:dyDescent="0.25">
      <c r="B16" s="87" t="s">
        <v>91</v>
      </c>
      <c r="C16" s="81" t="s">
        <v>92</v>
      </c>
      <c r="D16" s="82" t="str">
        <f>$D$12</f>
        <v>year 2026</v>
      </c>
      <c r="E16" s="287">
        <f t="shared" si="0"/>
        <v>0</v>
      </c>
      <c r="F16" s="57">
        <v>0</v>
      </c>
      <c r="G16" s="120">
        <v>0</v>
      </c>
      <c r="H16" s="83">
        <v>0</v>
      </c>
      <c r="I16" s="83">
        <v>0</v>
      </c>
      <c r="J16" s="84">
        <v>0</v>
      </c>
      <c r="K16" s="120">
        <v>0</v>
      </c>
      <c r="L16" s="83">
        <v>0</v>
      </c>
      <c r="M16" s="83">
        <v>0</v>
      </c>
      <c r="N16" s="269">
        <v>0</v>
      </c>
      <c r="O16" s="254">
        <f t="shared" si="1"/>
        <v>0</v>
      </c>
      <c r="P16" s="83">
        <v>0</v>
      </c>
      <c r="Q16" s="83">
        <v>0</v>
      </c>
      <c r="R16" s="83">
        <v>0</v>
      </c>
      <c r="S16" s="122">
        <v>0</v>
      </c>
      <c r="T16" s="121">
        <f t="shared" si="2"/>
        <v>0</v>
      </c>
      <c r="U16" s="83">
        <v>0</v>
      </c>
      <c r="V16" s="83">
        <v>0</v>
      </c>
      <c r="W16" s="83">
        <v>0</v>
      </c>
      <c r="X16" s="122">
        <v>0</v>
      </c>
    </row>
    <row r="17" spans="2:24" ht="12.75" hidden="1" customHeight="1" x14ac:dyDescent="0.25">
      <c r="C17" s="56"/>
      <c r="D17" s="55" t="str">
        <f>$D$13</f>
        <v>year 2025</v>
      </c>
      <c r="E17" s="288">
        <f t="shared" si="0"/>
        <v>0</v>
      </c>
      <c r="F17" s="57">
        <v>0</v>
      </c>
      <c r="G17" s="124">
        <v>0</v>
      </c>
      <c r="H17" s="125">
        <v>0</v>
      </c>
      <c r="I17" s="125">
        <v>0</v>
      </c>
      <c r="J17" s="126">
        <v>0</v>
      </c>
      <c r="K17" s="124">
        <v>0</v>
      </c>
      <c r="L17" s="125">
        <v>0</v>
      </c>
      <c r="M17" s="125">
        <v>0</v>
      </c>
      <c r="N17" s="289">
        <v>0</v>
      </c>
      <c r="O17" s="279">
        <f t="shared" si="1"/>
        <v>0</v>
      </c>
      <c r="P17" s="125">
        <v>0</v>
      </c>
      <c r="Q17" s="125">
        <v>0</v>
      </c>
      <c r="R17" s="125">
        <v>0</v>
      </c>
      <c r="S17" s="128">
        <v>0</v>
      </c>
      <c r="T17" s="127">
        <f t="shared" si="2"/>
        <v>0</v>
      </c>
      <c r="U17" s="125">
        <v>0</v>
      </c>
      <c r="V17" s="125">
        <v>0</v>
      </c>
      <c r="W17" s="125">
        <v>0</v>
      </c>
      <c r="X17" s="128">
        <v>0</v>
      </c>
    </row>
    <row r="18" spans="2:24" ht="12.75" hidden="1" customHeight="1" x14ac:dyDescent="0.25">
      <c r="B18" s="87" t="s">
        <v>93</v>
      </c>
      <c r="C18" s="81" t="s">
        <v>94</v>
      </c>
      <c r="D18" s="82" t="str">
        <f>$D$12</f>
        <v>year 2026</v>
      </c>
      <c r="E18" s="287">
        <f t="shared" si="0"/>
        <v>0</v>
      </c>
      <c r="F18" s="57">
        <v>0</v>
      </c>
      <c r="G18" s="120">
        <v>0</v>
      </c>
      <c r="H18" s="83">
        <v>0</v>
      </c>
      <c r="I18" s="83">
        <v>0</v>
      </c>
      <c r="J18" s="84">
        <v>0</v>
      </c>
      <c r="K18" s="120">
        <v>0</v>
      </c>
      <c r="L18" s="83">
        <v>0</v>
      </c>
      <c r="M18" s="83">
        <v>0</v>
      </c>
      <c r="N18" s="269">
        <v>0</v>
      </c>
      <c r="O18" s="254">
        <f t="shared" si="1"/>
        <v>0</v>
      </c>
      <c r="P18" s="83">
        <v>0</v>
      </c>
      <c r="Q18" s="83">
        <v>0</v>
      </c>
      <c r="R18" s="83">
        <v>0</v>
      </c>
      <c r="S18" s="122">
        <v>0</v>
      </c>
      <c r="T18" s="121">
        <f t="shared" si="2"/>
        <v>0</v>
      </c>
      <c r="U18" s="83">
        <v>0</v>
      </c>
      <c r="V18" s="83">
        <v>0</v>
      </c>
      <c r="W18" s="83">
        <v>0</v>
      </c>
      <c r="X18" s="122">
        <v>0</v>
      </c>
    </row>
    <row r="19" spans="2:24" ht="12.75" hidden="1" customHeight="1" x14ac:dyDescent="0.25">
      <c r="C19" s="55"/>
      <c r="D19" s="55" t="str">
        <f>$D$13</f>
        <v>year 2025</v>
      </c>
      <c r="E19" s="288">
        <f t="shared" si="0"/>
        <v>0</v>
      </c>
      <c r="F19" s="57">
        <v>0</v>
      </c>
      <c r="G19" s="124">
        <v>0</v>
      </c>
      <c r="H19" s="125">
        <v>0</v>
      </c>
      <c r="I19" s="125">
        <v>0</v>
      </c>
      <c r="J19" s="126">
        <v>0</v>
      </c>
      <c r="K19" s="124">
        <v>0</v>
      </c>
      <c r="L19" s="125">
        <v>0</v>
      </c>
      <c r="M19" s="125">
        <v>0</v>
      </c>
      <c r="N19" s="289">
        <v>0</v>
      </c>
      <c r="O19" s="279">
        <f t="shared" si="1"/>
        <v>0</v>
      </c>
      <c r="P19" s="125">
        <v>0</v>
      </c>
      <c r="Q19" s="125">
        <v>0</v>
      </c>
      <c r="R19" s="125">
        <v>0</v>
      </c>
      <c r="S19" s="128">
        <v>0</v>
      </c>
      <c r="T19" s="127">
        <f t="shared" si="2"/>
        <v>0</v>
      </c>
      <c r="U19" s="125">
        <v>0</v>
      </c>
      <c r="V19" s="125">
        <v>0</v>
      </c>
      <c r="W19" s="125">
        <v>0</v>
      </c>
      <c r="X19" s="128">
        <v>0</v>
      </c>
    </row>
    <row r="20" spans="2:24" ht="12.75" hidden="1" customHeight="1" x14ac:dyDescent="0.25">
      <c r="B20" s="87" t="s">
        <v>95</v>
      </c>
      <c r="C20" s="81" t="s">
        <v>96</v>
      </c>
      <c r="D20" s="82" t="str">
        <f>$D$12</f>
        <v>year 2026</v>
      </c>
      <c r="E20" s="287">
        <f t="shared" si="0"/>
        <v>0</v>
      </c>
      <c r="F20" s="57">
        <v>0</v>
      </c>
      <c r="G20" s="120">
        <v>0</v>
      </c>
      <c r="H20" s="83">
        <v>0</v>
      </c>
      <c r="I20" s="83">
        <v>0</v>
      </c>
      <c r="J20" s="84">
        <v>0</v>
      </c>
      <c r="K20" s="120">
        <v>0</v>
      </c>
      <c r="L20" s="83">
        <v>0</v>
      </c>
      <c r="M20" s="83">
        <v>0</v>
      </c>
      <c r="N20" s="269">
        <v>0</v>
      </c>
      <c r="O20" s="254">
        <f t="shared" si="1"/>
        <v>0</v>
      </c>
      <c r="P20" s="83">
        <v>0</v>
      </c>
      <c r="Q20" s="83">
        <v>0</v>
      </c>
      <c r="R20" s="83">
        <v>0</v>
      </c>
      <c r="S20" s="122">
        <v>0</v>
      </c>
      <c r="T20" s="121">
        <f t="shared" si="2"/>
        <v>0</v>
      </c>
      <c r="U20" s="83">
        <v>0</v>
      </c>
      <c r="V20" s="83">
        <v>0</v>
      </c>
      <c r="W20" s="83">
        <v>0</v>
      </c>
      <c r="X20" s="122">
        <v>0</v>
      </c>
    </row>
    <row r="21" spans="2:24" ht="12.75" hidden="1" customHeight="1" x14ac:dyDescent="0.25">
      <c r="C21" s="56"/>
      <c r="D21" s="55" t="str">
        <f>$D$13</f>
        <v>year 2025</v>
      </c>
      <c r="E21" s="288">
        <f t="shared" si="0"/>
        <v>0</v>
      </c>
      <c r="F21" s="57">
        <v>0</v>
      </c>
      <c r="G21" s="124">
        <v>0</v>
      </c>
      <c r="H21" s="125">
        <v>0</v>
      </c>
      <c r="I21" s="125">
        <v>0</v>
      </c>
      <c r="J21" s="126">
        <v>0</v>
      </c>
      <c r="K21" s="124">
        <v>0</v>
      </c>
      <c r="L21" s="125">
        <v>0</v>
      </c>
      <c r="M21" s="125">
        <v>0</v>
      </c>
      <c r="N21" s="289">
        <v>0</v>
      </c>
      <c r="O21" s="279">
        <f t="shared" si="1"/>
        <v>0</v>
      </c>
      <c r="P21" s="125">
        <v>0</v>
      </c>
      <c r="Q21" s="125">
        <v>0</v>
      </c>
      <c r="R21" s="125">
        <v>0</v>
      </c>
      <c r="S21" s="128">
        <v>0</v>
      </c>
      <c r="T21" s="127">
        <f t="shared" si="2"/>
        <v>0</v>
      </c>
      <c r="U21" s="125">
        <v>0</v>
      </c>
      <c r="V21" s="125">
        <v>0</v>
      </c>
      <c r="W21" s="125">
        <v>0</v>
      </c>
      <c r="X21" s="128">
        <v>0</v>
      </c>
    </row>
    <row r="22" spans="2:24" ht="12.75" hidden="1" customHeight="1" x14ac:dyDescent="0.25">
      <c r="B22" s="87" t="s">
        <v>97</v>
      </c>
      <c r="C22" s="81" t="s">
        <v>98</v>
      </c>
      <c r="D22" s="82" t="str">
        <f>$D$12</f>
        <v>year 2026</v>
      </c>
      <c r="E22" s="287">
        <f t="shared" si="0"/>
        <v>0</v>
      </c>
      <c r="F22" s="57">
        <v>0</v>
      </c>
      <c r="G22" s="120">
        <v>0</v>
      </c>
      <c r="H22" s="83">
        <v>0</v>
      </c>
      <c r="I22" s="83">
        <v>0</v>
      </c>
      <c r="J22" s="84">
        <v>0</v>
      </c>
      <c r="K22" s="120">
        <v>0</v>
      </c>
      <c r="L22" s="83">
        <v>0</v>
      </c>
      <c r="M22" s="83">
        <v>0</v>
      </c>
      <c r="N22" s="269">
        <v>0</v>
      </c>
      <c r="O22" s="254">
        <f t="shared" si="1"/>
        <v>0</v>
      </c>
      <c r="P22" s="83">
        <v>0</v>
      </c>
      <c r="Q22" s="83">
        <v>0</v>
      </c>
      <c r="R22" s="83">
        <v>0</v>
      </c>
      <c r="S22" s="122">
        <v>0</v>
      </c>
      <c r="T22" s="121">
        <f t="shared" si="2"/>
        <v>0</v>
      </c>
      <c r="U22" s="83">
        <v>0</v>
      </c>
      <c r="V22" s="83">
        <v>0</v>
      </c>
      <c r="W22" s="83">
        <v>0</v>
      </c>
      <c r="X22" s="122">
        <v>0</v>
      </c>
    </row>
    <row r="23" spans="2:24" ht="12.75" hidden="1" customHeight="1" x14ac:dyDescent="0.25">
      <c r="C23" s="55"/>
      <c r="D23" s="55" t="str">
        <f>$D$13</f>
        <v>year 2025</v>
      </c>
      <c r="E23" s="288">
        <f t="shared" si="0"/>
        <v>0</v>
      </c>
      <c r="F23" s="57">
        <v>0</v>
      </c>
      <c r="G23" s="124">
        <v>0</v>
      </c>
      <c r="H23" s="125">
        <v>0</v>
      </c>
      <c r="I23" s="125">
        <v>0</v>
      </c>
      <c r="J23" s="126">
        <v>0</v>
      </c>
      <c r="K23" s="124">
        <v>0</v>
      </c>
      <c r="L23" s="125">
        <v>0</v>
      </c>
      <c r="M23" s="125">
        <v>0</v>
      </c>
      <c r="N23" s="289">
        <v>0</v>
      </c>
      <c r="O23" s="279">
        <f t="shared" si="1"/>
        <v>0</v>
      </c>
      <c r="P23" s="125">
        <v>0</v>
      </c>
      <c r="Q23" s="125">
        <v>0</v>
      </c>
      <c r="R23" s="125">
        <v>0</v>
      </c>
      <c r="S23" s="128">
        <v>0</v>
      </c>
      <c r="T23" s="127">
        <f t="shared" si="2"/>
        <v>0</v>
      </c>
      <c r="U23" s="125">
        <v>0</v>
      </c>
      <c r="V23" s="125">
        <v>0</v>
      </c>
      <c r="W23" s="125">
        <v>0</v>
      </c>
      <c r="X23" s="128">
        <v>0</v>
      </c>
    </row>
    <row r="24" spans="2:24" ht="12.75" hidden="1" customHeight="1" x14ac:dyDescent="0.25">
      <c r="B24" s="87" t="s">
        <v>99</v>
      </c>
      <c r="C24" s="81" t="s">
        <v>100</v>
      </c>
      <c r="D24" s="82" t="str">
        <f>$D$12</f>
        <v>year 2026</v>
      </c>
      <c r="E24" s="287">
        <f t="shared" si="0"/>
        <v>0</v>
      </c>
      <c r="F24" s="57">
        <v>0</v>
      </c>
      <c r="G24" s="120">
        <v>0</v>
      </c>
      <c r="H24" s="83">
        <v>0</v>
      </c>
      <c r="I24" s="83">
        <v>0</v>
      </c>
      <c r="J24" s="84">
        <v>0</v>
      </c>
      <c r="K24" s="120">
        <v>0</v>
      </c>
      <c r="L24" s="83">
        <v>0</v>
      </c>
      <c r="M24" s="83">
        <v>0</v>
      </c>
      <c r="N24" s="269">
        <v>0</v>
      </c>
      <c r="O24" s="254">
        <f t="shared" si="1"/>
        <v>0</v>
      </c>
      <c r="P24" s="83">
        <v>0</v>
      </c>
      <c r="Q24" s="83">
        <v>0</v>
      </c>
      <c r="R24" s="83">
        <v>0</v>
      </c>
      <c r="S24" s="122">
        <v>0</v>
      </c>
      <c r="T24" s="121">
        <f t="shared" si="2"/>
        <v>0</v>
      </c>
      <c r="U24" s="83">
        <v>0</v>
      </c>
      <c r="V24" s="83">
        <v>0</v>
      </c>
      <c r="W24" s="83">
        <v>0</v>
      </c>
      <c r="X24" s="122">
        <v>0</v>
      </c>
    </row>
    <row r="25" spans="2:24" ht="12.75" hidden="1" customHeight="1" x14ac:dyDescent="0.25">
      <c r="C25" s="55"/>
      <c r="D25" s="55" t="str">
        <f>$D$13</f>
        <v>year 2025</v>
      </c>
      <c r="E25" s="288">
        <f t="shared" si="0"/>
        <v>0</v>
      </c>
      <c r="F25" s="57">
        <v>0</v>
      </c>
      <c r="G25" s="124">
        <v>0</v>
      </c>
      <c r="H25" s="125">
        <v>0</v>
      </c>
      <c r="I25" s="125">
        <v>0</v>
      </c>
      <c r="J25" s="126">
        <v>0</v>
      </c>
      <c r="K25" s="124">
        <v>0</v>
      </c>
      <c r="L25" s="125">
        <v>0</v>
      </c>
      <c r="M25" s="125">
        <v>0</v>
      </c>
      <c r="N25" s="289">
        <v>0</v>
      </c>
      <c r="O25" s="279">
        <f t="shared" si="1"/>
        <v>0</v>
      </c>
      <c r="P25" s="125">
        <v>0</v>
      </c>
      <c r="Q25" s="125">
        <v>0</v>
      </c>
      <c r="R25" s="125">
        <v>0</v>
      </c>
      <c r="S25" s="128">
        <v>0</v>
      </c>
      <c r="T25" s="127">
        <f t="shared" si="2"/>
        <v>0</v>
      </c>
      <c r="U25" s="125">
        <v>0</v>
      </c>
      <c r="V25" s="125">
        <v>0</v>
      </c>
      <c r="W25" s="125">
        <v>0</v>
      </c>
      <c r="X25" s="128">
        <v>0</v>
      </c>
    </row>
    <row r="26" spans="2:24" ht="12.75" hidden="1" customHeight="1" x14ac:dyDescent="0.25">
      <c r="B26" t="s">
        <v>101</v>
      </c>
      <c r="C26" s="81" t="s">
        <v>102</v>
      </c>
      <c r="D26" s="82" t="str">
        <f>$D$12</f>
        <v>year 2026</v>
      </c>
      <c r="E26" s="287">
        <f t="shared" si="0"/>
        <v>0</v>
      </c>
      <c r="F26" s="57">
        <v>0</v>
      </c>
      <c r="G26" s="120">
        <v>0</v>
      </c>
      <c r="H26" s="83">
        <v>0</v>
      </c>
      <c r="I26" s="83">
        <v>0</v>
      </c>
      <c r="J26" s="84">
        <v>0</v>
      </c>
      <c r="K26" s="120">
        <v>0</v>
      </c>
      <c r="L26" s="83">
        <v>0</v>
      </c>
      <c r="M26" s="83">
        <v>0</v>
      </c>
      <c r="N26" s="269">
        <v>0</v>
      </c>
      <c r="O26" s="254">
        <f t="shared" si="1"/>
        <v>0</v>
      </c>
      <c r="P26" s="83">
        <v>0</v>
      </c>
      <c r="Q26" s="83">
        <v>0</v>
      </c>
      <c r="R26" s="83">
        <v>0</v>
      </c>
      <c r="S26" s="122">
        <v>0</v>
      </c>
      <c r="T26" s="121">
        <f t="shared" si="2"/>
        <v>0</v>
      </c>
      <c r="U26" s="83">
        <v>0</v>
      </c>
      <c r="V26" s="83">
        <v>0</v>
      </c>
      <c r="W26" s="83">
        <v>0</v>
      </c>
      <c r="X26" s="122">
        <v>0</v>
      </c>
    </row>
    <row r="27" spans="2:24" ht="12.75" hidden="1" customHeight="1" x14ac:dyDescent="0.25">
      <c r="C27" s="55"/>
      <c r="D27" s="55" t="str">
        <f>$D$13</f>
        <v>year 2025</v>
      </c>
      <c r="E27" s="288">
        <f t="shared" si="0"/>
        <v>0</v>
      </c>
      <c r="F27" s="57">
        <v>0</v>
      </c>
      <c r="G27" s="124">
        <v>0</v>
      </c>
      <c r="H27" s="125">
        <v>0</v>
      </c>
      <c r="I27" s="125">
        <v>0</v>
      </c>
      <c r="J27" s="126">
        <v>0</v>
      </c>
      <c r="K27" s="124">
        <v>0</v>
      </c>
      <c r="L27" s="125">
        <v>0</v>
      </c>
      <c r="M27" s="125">
        <v>0</v>
      </c>
      <c r="N27" s="289">
        <v>0</v>
      </c>
      <c r="O27" s="279">
        <f t="shared" si="1"/>
        <v>0</v>
      </c>
      <c r="P27" s="125">
        <v>0</v>
      </c>
      <c r="Q27" s="125">
        <v>0</v>
      </c>
      <c r="R27" s="125">
        <v>0</v>
      </c>
      <c r="S27" s="128">
        <v>0</v>
      </c>
      <c r="T27" s="127">
        <f t="shared" si="2"/>
        <v>0</v>
      </c>
      <c r="U27" s="125">
        <v>0</v>
      </c>
      <c r="V27" s="125">
        <v>0</v>
      </c>
      <c r="W27" s="125">
        <v>0</v>
      </c>
      <c r="X27" s="128">
        <v>0</v>
      </c>
    </row>
    <row r="28" spans="2:24" ht="12.75" hidden="1" customHeight="1" x14ac:dyDescent="0.25">
      <c r="B28" t="s">
        <v>103</v>
      </c>
      <c r="C28" s="81" t="s">
        <v>104</v>
      </c>
      <c r="D28" s="82" t="str">
        <f>$D$12</f>
        <v>year 2026</v>
      </c>
      <c r="E28" s="287">
        <f t="shared" si="0"/>
        <v>0</v>
      </c>
      <c r="F28" s="57">
        <v>0</v>
      </c>
      <c r="G28" s="120">
        <v>0</v>
      </c>
      <c r="H28" s="83">
        <v>0</v>
      </c>
      <c r="I28" s="83">
        <v>0</v>
      </c>
      <c r="J28" s="84">
        <v>0</v>
      </c>
      <c r="K28" s="120">
        <v>0</v>
      </c>
      <c r="L28" s="83">
        <v>0</v>
      </c>
      <c r="M28" s="83">
        <v>0</v>
      </c>
      <c r="N28" s="269">
        <v>0</v>
      </c>
      <c r="O28" s="254">
        <f t="shared" si="1"/>
        <v>0</v>
      </c>
      <c r="P28" s="83">
        <v>0</v>
      </c>
      <c r="Q28" s="83">
        <v>0</v>
      </c>
      <c r="R28" s="83">
        <v>0</v>
      </c>
      <c r="S28" s="122">
        <v>0</v>
      </c>
      <c r="T28" s="121">
        <f t="shared" si="2"/>
        <v>0</v>
      </c>
      <c r="U28" s="83">
        <v>0</v>
      </c>
      <c r="V28" s="83">
        <v>0</v>
      </c>
      <c r="W28" s="83">
        <v>0</v>
      </c>
      <c r="X28" s="122">
        <v>0</v>
      </c>
    </row>
    <row r="29" spans="2:24" ht="12.75" hidden="1" customHeight="1" x14ac:dyDescent="0.25">
      <c r="C29" s="55"/>
      <c r="D29" s="55" t="str">
        <f>$D$13</f>
        <v>year 2025</v>
      </c>
      <c r="E29" s="288">
        <f t="shared" si="0"/>
        <v>0</v>
      </c>
      <c r="F29" s="57">
        <v>0</v>
      </c>
      <c r="G29" s="124">
        <v>0</v>
      </c>
      <c r="H29" s="125">
        <v>0</v>
      </c>
      <c r="I29" s="125">
        <v>0</v>
      </c>
      <c r="J29" s="126">
        <v>0</v>
      </c>
      <c r="K29" s="124">
        <v>0</v>
      </c>
      <c r="L29" s="125">
        <v>0</v>
      </c>
      <c r="M29" s="125">
        <v>0</v>
      </c>
      <c r="N29" s="289">
        <v>0</v>
      </c>
      <c r="O29" s="279">
        <f t="shared" si="1"/>
        <v>0</v>
      </c>
      <c r="P29" s="125">
        <v>0</v>
      </c>
      <c r="Q29" s="125">
        <v>0</v>
      </c>
      <c r="R29" s="125">
        <v>0</v>
      </c>
      <c r="S29" s="128">
        <v>0</v>
      </c>
      <c r="T29" s="127">
        <f t="shared" si="2"/>
        <v>0</v>
      </c>
      <c r="U29" s="125">
        <v>0</v>
      </c>
      <c r="V29" s="125">
        <v>0</v>
      </c>
      <c r="W29" s="125">
        <v>0</v>
      </c>
      <c r="X29" s="128">
        <v>0</v>
      </c>
    </row>
    <row r="30" spans="2:24" ht="12.75" hidden="1" customHeight="1" x14ac:dyDescent="0.25">
      <c r="B30" t="s">
        <v>105</v>
      </c>
      <c r="C30" s="81" t="s">
        <v>106</v>
      </c>
      <c r="D30" s="82" t="str">
        <f>$D$12</f>
        <v>year 2026</v>
      </c>
      <c r="E30" s="287">
        <f t="shared" si="0"/>
        <v>0</v>
      </c>
      <c r="F30" s="57">
        <v>0</v>
      </c>
      <c r="G30" s="120">
        <v>0</v>
      </c>
      <c r="H30" s="83">
        <v>0</v>
      </c>
      <c r="I30" s="83">
        <v>0</v>
      </c>
      <c r="J30" s="84">
        <v>0</v>
      </c>
      <c r="K30" s="120">
        <v>0</v>
      </c>
      <c r="L30" s="83">
        <v>0</v>
      </c>
      <c r="M30" s="83">
        <v>0</v>
      </c>
      <c r="N30" s="269">
        <v>0</v>
      </c>
      <c r="O30" s="254">
        <f t="shared" si="1"/>
        <v>0</v>
      </c>
      <c r="P30" s="83">
        <v>0</v>
      </c>
      <c r="Q30" s="83">
        <v>0</v>
      </c>
      <c r="R30" s="83">
        <v>0</v>
      </c>
      <c r="S30" s="122">
        <v>0</v>
      </c>
      <c r="T30" s="121">
        <f t="shared" si="2"/>
        <v>0</v>
      </c>
      <c r="U30" s="83">
        <v>0</v>
      </c>
      <c r="V30" s="83">
        <v>0</v>
      </c>
      <c r="W30" s="83">
        <v>0</v>
      </c>
      <c r="X30" s="122">
        <v>0</v>
      </c>
    </row>
    <row r="31" spans="2:24" ht="12.75" hidden="1" customHeight="1" x14ac:dyDescent="0.25">
      <c r="C31" s="55"/>
      <c r="D31" s="55" t="str">
        <f>$D$13</f>
        <v>year 2025</v>
      </c>
      <c r="E31" s="288">
        <f t="shared" si="0"/>
        <v>0</v>
      </c>
      <c r="F31" s="57">
        <v>0</v>
      </c>
      <c r="G31" s="124">
        <v>0</v>
      </c>
      <c r="H31" s="125">
        <v>0</v>
      </c>
      <c r="I31" s="125">
        <v>0</v>
      </c>
      <c r="J31" s="126">
        <v>0</v>
      </c>
      <c r="K31" s="124">
        <v>0</v>
      </c>
      <c r="L31" s="125">
        <v>0</v>
      </c>
      <c r="M31" s="125">
        <v>0</v>
      </c>
      <c r="N31" s="289">
        <v>0</v>
      </c>
      <c r="O31" s="279">
        <f t="shared" si="1"/>
        <v>0</v>
      </c>
      <c r="P31" s="125">
        <v>0</v>
      </c>
      <c r="Q31" s="125">
        <v>0</v>
      </c>
      <c r="R31" s="125">
        <v>0</v>
      </c>
      <c r="S31" s="128">
        <v>0</v>
      </c>
      <c r="T31" s="127">
        <f t="shared" si="2"/>
        <v>0</v>
      </c>
      <c r="U31" s="125">
        <v>0</v>
      </c>
      <c r="V31" s="125">
        <v>0</v>
      </c>
      <c r="W31" s="125">
        <v>0</v>
      </c>
      <c r="X31" s="128">
        <v>0</v>
      </c>
    </row>
    <row r="32" spans="2:24" ht="12.75" hidden="1" customHeight="1" x14ac:dyDescent="0.25">
      <c r="B32" t="s">
        <v>107</v>
      </c>
      <c r="C32" s="81" t="s">
        <v>108</v>
      </c>
      <c r="D32" s="82" t="str">
        <f>$D$12</f>
        <v>year 2026</v>
      </c>
      <c r="E32" s="287">
        <f t="shared" si="0"/>
        <v>0</v>
      </c>
      <c r="F32" s="57">
        <v>0</v>
      </c>
      <c r="G32" s="120">
        <v>0</v>
      </c>
      <c r="H32" s="83">
        <v>0</v>
      </c>
      <c r="I32" s="83">
        <v>0</v>
      </c>
      <c r="J32" s="84">
        <v>0</v>
      </c>
      <c r="K32" s="120">
        <v>0</v>
      </c>
      <c r="L32" s="83">
        <v>0</v>
      </c>
      <c r="M32" s="83">
        <v>0</v>
      </c>
      <c r="N32" s="269">
        <v>0</v>
      </c>
      <c r="O32" s="254">
        <f t="shared" si="1"/>
        <v>0</v>
      </c>
      <c r="P32" s="83">
        <v>0</v>
      </c>
      <c r="Q32" s="83">
        <v>0</v>
      </c>
      <c r="R32" s="83">
        <v>0</v>
      </c>
      <c r="S32" s="122">
        <v>0</v>
      </c>
      <c r="T32" s="121">
        <f t="shared" si="2"/>
        <v>0</v>
      </c>
      <c r="U32" s="83">
        <v>0</v>
      </c>
      <c r="V32" s="83">
        <v>0</v>
      </c>
      <c r="W32" s="83">
        <v>0</v>
      </c>
      <c r="X32" s="122">
        <v>0</v>
      </c>
    </row>
    <row r="33" spans="2:24" ht="12.75" hidden="1" customHeight="1" x14ac:dyDescent="0.25">
      <c r="C33" s="55"/>
      <c r="D33" s="55" t="str">
        <f>$D$13</f>
        <v>year 2025</v>
      </c>
      <c r="E33" s="288">
        <f t="shared" si="0"/>
        <v>0</v>
      </c>
      <c r="F33" s="57">
        <v>0</v>
      </c>
      <c r="G33" s="124">
        <v>0</v>
      </c>
      <c r="H33" s="125">
        <v>0</v>
      </c>
      <c r="I33" s="125">
        <v>0</v>
      </c>
      <c r="J33" s="126">
        <v>0</v>
      </c>
      <c r="K33" s="124">
        <v>0</v>
      </c>
      <c r="L33" s="125">
        <v>0</v>
      </c>
      <c r="M33" s="125">
        <v>0</v>
      </c>
      <c r="N33" s="289">
        <v>0</v>
      </c>
      <c r="O33" s="279">
        <f t="shared" si="1"/>
        <v>0</v>
      </c>
      <c r="P33" s="125">
        <v>0</v>
      </c>
      <c r="Q33" s="125">
        <v>0</v>
      </c>
      <c r="R33" s="125">
        <v>0</v>
      </c>
      <c r="S33" s="128">
        <v>0</v>
      </c>
      <c r="T33" s="127">
        <f t="shared" si="2"/>
        <v>0</v>
      </c>
      <c r="U33" s="125">
        <v>0</v>
      </c>
      <c r="V33" s="125">
        <v>0</v>
      </c>
      <c r="W33" s="125">
        <v>0</v>
      </c>
      <c r="X33" s="128">
        <v>0</v>
      </c>
    </row>
    <row r="34" spans="2:24" ht="12.75" hidden="1" customHeight="1" x14ac:dyDescent="0.25">
      <c r="B34" t="s">
        <v>109</v>
      </c>
      <c r="C34" s="81" t="s">
        <v>110</v>
      </c>
      <c r="D34" s="82" t="str">
        <f>$D$12</f>
        <v>year 2026</v>
      </c>
      <c r="E34" s="287">
        <f t="shared" si="0"/>
        <v>0</v>
      </c>
      <c r="F34" s="57">
        <v>0</v>
      </c>
      <c r="G34" s="120">
        <v>0</v>
      </c>
      <c r="H34" s="83">
        <v>0</v>
      </c>
      <c r="I34" s="83">
        <v>0</v>
      </c>
      <c r="J34" s="84">
        <v>0</v>
      </c>
      <c r="K34" s="120">
        <v>0</v>
      </c>
      <c r="L34" s="83">
        <v>0</v>
      </c>
      <c r="M34" s="83">
        <v>0</v>
      </c>
      <c r="N34" s="269">
        <v>0</v>
      </c>
      <c r="O34" s="254">
        <f t="shared" si="1"/>
        <v>0</v>
      </c>
      <c r="P34" s="83">
        <v>0</v>
      </c>
      <c r="Q34" s="83">
        <v>0</v>
      </c>
      <c r="R34" s="83">
        <v>0</v>
      </c>
      <c r="S34" s="122">
        <v>0</v>
      </c>
      <c r="T34" s="121">
        <f t="shared" si="2"/>
        <v>0</v>
      </c>
      <c r="U34" s="83">
        <v>0</v>
      </c>
      <c r="V34" s="83">
        <v>0</v>
      </c>
      <c r="W34" s="83">
        <v>0</v>
      </c>
      <c r="X34" s="122">
        <v>0</v>
      </c>
    </row>
    <row r="35" spans="2:24" ht="12.75" hidden="1" customHeight="1" x14ac:dyDescent="0.25">
      <c r="C35" s="55"/>
      <c r="D35" s="55" t="str">
        <f>$D$13</f>
        <v>year 2025</v>
      </c>
      <c r="E35" s="288">
        <f t="shared" si="0"/>
        <v>0</v>
      </c>
      <c r="F35" s="57">
        <v>0</v>
      </c>
      <c r="G35" s="124">
        <v>0</v>
      </c>
      <c r="H35" s="125">
        <v>0</v>
      </c>
      <c r="I35" s="125">
        <v>0</v>
      </c>
      <c r="J35" s="126">
        <v>0</v>
      </c>
      <c r="K35" s="124">
        <v>0</v>
      </c>
      <c r="L35" s="125">
        <v>0</v>
      </c>
      <c r="M35" s="125">
        <v>0</v>
      </c>
      <c r="N35" s="289">
        <v>0</v>
      </c>
      <c r="O35" s="279">
        <f t="shared" si="1"/>
        <v>0</v>
      </c>
      <c r="P35" s="125">
        <v>0</v>
      </c>
      <c r="Q35" s="125">
        <v>0</v>
      </c>
      <c r="R35" s="125">
        <v>0</v>
      </c>
      <c r="S35" s="128">
        <v>0</v>
      </c>
      <c r="T35" s="127">
        <f t="shared" si="2"/>
        <v>0</v>
      </c>
      <c r="U35" s="125">
        <v>0</v>
      </c>
      <c r="V35" s="125">
        <v>0</v>
      </c>
      <c r="W35" s="125">
        <v>0</v>
      </c>
      <c r="X35" s="128">
        <v>0</v>
      </c>
    </row>
    <row r="36" spans="2:24" ht="12.75" hidden="1" customHeight="1" x14ac:dyDescent="0.25">
      <c r="B36" t="s">
        <v>111</v>
      </c>
      <c r="C36" s="81" t="s">
        <v>112</v>
      </c>
      <c r="D36" s="82" t="str">
        <f>$D$12</f>
        <v>year 2026</v>
      </c>
      <c r="E36" s="287">
        <f t="shared" si="0"/>
        <v>0</v>
      </c>
      <c r="F36" s="57">
        <v>0</v>
      </c>
      <c r="G36" s="120">
        <v>0</v>
      </c>
      <c r="H36" s="83">
        <v>0</v>
      </c>
      <c r="I36" s="83">
        <v>0</v>
      </c>
      <c r="J36" s="84">
        <v>0</v>
      </c>
      <c r="K36" s="120">
        <v>0</v>
      </c>
      <c r="L36" s="83">
        <v>0</v>
      </c>
      <c r="M36" s="83">
        <v>0</v>
      </c>
      <c r="N36" s="269">
        <v>0</v>
      </c>
      <c r="O36" s="279">
        <f t="shared" si="1"/>
        <v>0</v>
      </c>
      <c r="P36" s="125"/>
      <c r="Q36" s="125"/>
      <c r="R36" s="125"/>
      <c r="S36" s="128"/>
      <c r="T36" s="127">
        <f t="shared" si="2"/>
        <v>0</v>
      </c>
      <c r="U36" s="125"/>
      <c r="V36" s="125"/>
      <c r="W36" s="125"/>
      <c r="X36" s="128"/>
    </row>
    <row r="37" spans="2:24" ht="12.75" hidden="1" customHeight="1" x14ac:dyDescent="0.25">
      <c r="C37" s="55"/>
      <c r="D37" s="55" t="str">
        <f>$D$13</f>
        <v>year 2025</v>
      </c>
      <c r="E37" s="288">
        <f t="shared" si="0"/>
        <v>0</v>
      </c>
      <c r="F37" s="57">
        <v>0</v>
      </c>
      <c r="G37" s="124">
        <v>0</v>
      </c>
      <c r="H37" s="125">
        <v>0</v>
      </c>
      <c r="I37" s="125">
        <v>0</v>
      </c>
      <c r="J37" s="126">
        <v>0</v>
      </c>
      <c r="K37" s="124">
        <v>0</v>
      </c>
      <c r="L37" s="125">
        <v>0</v>
      </c>
      <c r="M37" s="125">
        <v>0</v>
      </c>
      <c r="N37" s="289">
        <v>0</v>
      </c>
      <c r="O37" s="279">
        <f t="shared" si="1"/>
        <v>0</v>
      </c>
      <c r="P37" s="125"/>
      <c r="Q37" s="125"/>
      <c r="R37" s="125"/>
      <c r="S37" s="128"/>
      <c r="T37" s="127">
        <f t="shared" si="2"/>
        <v>0</v>
      </c>
      <c r="U37" s="125"/>
      <c r="V37" s="125"/>
      <c r="W37" s="125"/>
      <c r="X37" s="128"/>
    </row>
    <row r="38" spans="2:24" ht="12.75" hidden="1" customHeight="1" x14ac:dyDescent="0.25">
      <c r="B38" t="s">
        <v>113</v>
      </c>
      <c r="C38" s="81" t="s">
        <v>114</v>
      </c>
      <c r="D38" s="82" t="str">
        <f>$D$12</f>
        <v>year 2026</v>
      </c>
      <c r="E38" s="287">
        <f t="shared" si="0"/>
        <v>0</v>
      </c>
      <c r="F38" s="57">
        <v>0</v>
      </c>
      <c r="G38" s="120">
        <v>0</v>
      </c>
      <c r="H38" s="83">
        <v>0</v>
      </c>
      <c r="I38" s="83">
        <v>0</v>
      </c>
      <c r="J38" s="84">
        <v>0</v>
      </c>
      <c r="K38" s="120">
        <v>0</v>
      </c>
      <c r="L38" s="83">
        <v>0</v>
      </c>
      <c r="M38" s="83">
        <v>0</v>
      </c>
      <c r="N38" s="269">
        <v>0</v>
      </c>
      <c r="O38" s="254">
        <f t="shared" si="1"/>
        <v>0</v>
      </c>
      <c r="P38" s="83">
        <v>0</v>
      </c>
      <c r="Q38" s="83">
        <v>0</v>
      </c>
      <c r="R38" s="83">
        <v>0</v>
      </c>
      <c r="S38" s="122">
        <v>0</v>
      </c>
      <c r="T38" s="121">
        <f t="shared" si="2"/>
        <v>0</v>
      </c>
      <c r="U38" s="83">
        <v>0</v>
      </c>
      <c r="V38" s="83">
        <v>0</v>
      </c>
      <c r="W38" s="83">
        <v>0</v>
      </c>
      <c r="X38" s="122">
        <v>0</v>
      </c>
    </row>
    <row r="39" spans="2:24" ht="12.75" hidden="1" customHeight="1" x14ac:dyDescent="0.25">
      <c r="C39" s="55"/>
      <c r="D39" s="55" t="str">
        <f>$D$13</f>
        <v>year 2025</v>
      </c>
      <c r="E39" s="288">
        <f t="shared" si="0"/>
        <v>0</v>
      </c>
      <c r="F39" s="57">
        <v>0</v>
      </c>
      <c r="G39" s="124">
        <v>0</v>
      </c>
      <c r="H39" s="125">
        <v>0</v>
      </c>
      <c r="I39" s="125">
        <v>0</v>
      </c>
      <c r="J39" s="126">
        <v>0</v>
      </c>
      <c r="K39" s="124">
        <v>0</v>
      </c>
      <c r="L39" s="125">
        <v>0</v>
      </c>
      <c r="M39" s="125">
        <v>0</v>
      </c>
      <c r="N39" s="289">
        <v>0</v>
      </c>
      <c r="O39" s="279">
        <f t="shared" si="1"/>
        <v>0</v>
      </c>
      <c r="P39" s="125">
        <v>0</v>
      </c>
      <c r="Q39" s="125">
        <v>0</v>
      </c>
      <c r="R39" s="125">
        <v>0</v>
      </c>
      <c r="S39" s="128">
        <v>0</v>
      </c>
      <c r="T39" s="127">
        <f t="shared" si="2"/>
        <v>0</v>
      </c>
      <c r="U39" s="125">
        <v>0</v>
      </c>
      <c r="V39" s="125">
        <v>0</v>
      </c>
      <c r="W39" s="125">
        <v>0</v>
      </c>
      <c r="X39" s="128">
        <v>0</v>
      </c>
    </row>
    <row r="40" spans="2:24" ht="12.75" hidden="1" customHeight="1" x14ac:dyDescent="0.25">
      <c r="B40" t="s">
        <v>115</v>
      </c>
      <c r="C40" s="81" t="s">
        <v>116</v>
      </c>
      <c r="D40" s="82" t="str">
        <f>$D$12</f>
        <v>year 2026</v>
      </c>
      <c r="E40" s="287">
        <f t="shared" si="0"/>
        <v>0</v>
      </c>
      <c r="F40" s="57">
        <v>0</v>
      </c>
      <c r="G40" s="120">
        <v>0</v>
      </c>
      <c r="H40" s="83">
        <v>0</v>
      </c>
      <c r="I40" s="83">
        <v>0</v>
      </c>
      <c r="J40" s="84">
        <v>0</v>
      </c>
      <c r="K40" s="120">
        <v>0</v>
      </c>
      <c r="L40" s="83">
        <v>0</v>
      </c>
      <c r="M40" s="83">
        <v>0</v>
      </c>
      <c r="N40" s="269">
        <v>0</v>
      </c>
      <c r="O40" s="254">
        <f t="shared" si="1"/>
        <v>0</v>
      </c>
      <c r="P40" s="83">
        <v>0</v>
      </c>
      <c r="Q40" s="83">
        <v>0</v>
      </c>
      <c r="R40" s="83">
        <v>0</v>
      </c>
      <c r="S40" s="122">
        <v>0</v>
      </c>
      <c r="T40" s="121">
        <f t="shared" si="2"/>
        <v>0</v>
      </c>
      <c r="U40" s="83">
        <v>0</v>
      </c>
      <c r="V40" s="83">
        <v>0</v>
      </c>
      <c r="W40" s="83">
        <v>0</v>
      </c>
      <c r="X40" s="122">
        <v>0</v>
      </c>
    </row>
    <row r="41" spans="2:24" ht="12.75" hidden="1" customHeight="1" x14ac:dyDescent="0.25">
      <c r="C41" s="55"/>
      <c r="D41" s="55" t="str">
        <f>$D$13</f>
        <v>year 2025</v>
      </c>
      <c r="E41" s="288">
        <f t="shared" si="0"/>
        <v>0</v>
      </c>
      <c r="F41" s="57">
        <v>0</v>
      </c>
      <c r="G41" s="124">
        <v>0</v>
      </c>
      <c r="H41" s="125">
        <v>0</v>
      </c>
      <c r="I41" s="125">
        <v>0</v>
      </c>
      <c r="J41" s="126">
        <v>0</v>
      </c>
      <c r="K41" s="124">
        <v>0</v>
      </c>
      <c r="L41" s="125">
        <v>0</v>
      </c>
      <c r="M41" s="125">
        <v>0</v>
      </c>
      <c r="N41" s="289">
        <v>0</v>
      </c>
      <c r="O41" s="279">
        <f t="shared" si="1"/>
        <v>0</v>
      </c>
      <c r="P41" s="125">
        <v>0</v>
      </c>
      <c r="Q41" s="125">
        <v>0</v>
      </c>
      <c r="R41" s="125">
        <v>0</v>
      </c>
      <c r="S41" s="128">
        <v>0</v>
      </c>
      <c r="T41" s="127">
        <f t="shared" si="2"/>
        <v>0</v>
      </c>
      <c r="U41" s="125">
        <v>0</v>
      </c>
      <c r="V41" s="125">
        <v>0</v>
      </c>
      <c r="W41" s="125">
        <v>0</v>
      </c>
      <c r="X41" s="128">
        <v>0</v>
      </c>
    </row>
    <row r="42" spans="2:24" ht="12.75" hidden="1" customHeight="1" x14ac:dyDescent="0.25">
      <c r="B42" t="s">
        <v>117</v>
      </c>
      <c r="C42" s="81" t="s">
        <v>118</v>
      </c>
      <c r="D42" s="82" t="str">
        <f>$D$12</f>
        <v>year 2026</v>
      </c>
      <c r="E42" s="287">
        <f t="shared" si="0"/>
        <v>0</v>
      </c>
      <c r="F42" s="57">
        <v>0</v>
      </c>
      <c r="G42" s="120">
        <v>0</v>
      </c>
      <c r="H42" s="83">
        <v>0</v>
      </c>
      <c r="I42" s="83">
        <v>0</v>
      </c>
      <c r="J42" s="84">
        <v>0</v>
      </c>
      <c r="K42" s="120">
        <v>0</v>
      </c>
      <c r="L42" s="83">
        <v>0</v>
      </c>
      <c r="M42" s="83">
        <v>0</v>
      </c>
      <c r="N42" s="269">
        <v>0</v>
      </c>
      <c r="O42" s="254">
        <f t="shared" si="1"/>
        <v>0</v>
      </c>
      <c r="P42" s="83">
        <v>0</v>
      </c>
      <c r="Q42" s="83">
        <v>0</v>
      </c>
      <c r="R42" s="83">
        <v>0</v>
      </c>
      <c r="S42" s="122">
        <v>0</v>
      </c>
      <c r="T42" s="121">
        <f t="shared" si="2"/>
        <v>0</v>
      </c>
      <c r="U42" s="83">
        <v>0</v>
      </c>
      <c r="V42" s="83">
        <v>0</v>
      </c>
      <c r="W42" s="83">
        <v>0</v>
      </c>
      <c r="X42" s="122">
        <v>0</v>
      </c>
    </row>
    <row r="43" spans="2:24" ht="12.75" hidden="1" customHeight="1" x14ac:dyDescent="0.25">
      <c r="C43" s="55"/>
      <c r="D43" s="55" t="str">
        <f>$D$13</f>
        <v>year 2025</v>
      </c>
      <c r="E43" s="288">
        <f t="shared" si="0"/>
        <v>0</v>
      </c>
      <c r="F43" s="57">
        <v>0</v>
      </c>
      <c r="G43" s="124">
        <v>0</v>
      </c>
      <c r="H43" s="125">
        <v>0</v>
      </c>
      <c r="I43" s="125">
        <v>0</v>
      </c>
      <c r="J43" s="126">
        <v>0</v>
      </c>
      <c r="K43" s="124">
        <v>0</v>
      </c>
      <c r="L43" s="125">
        <v>0</v>
      </c>
      <c r="M43" s="125">
        <v>0</v>
      </c>
      <c r="N43" s="289">
        <v>0</v>
      </c>
      <c r="O43" s="279">
        <f t="shared" si="1"/>
        <v>0</v>
      </c>
      <c r="P43" s="125">
        <v>0</v>
      </c>
      <c r="Q43" s="125">
        <v>0</v>
      </c>
      <c r="R43" s="125">
        <v>0</v>
      </c>
      <c r="S43" s="128">
        <v>0</v>
      </c>
      <c r="T43" s="127">
        <f t="shared" si="2"/>
        <v>0</v>
      </c>
      <c r="U43" s="125">
        <v>0</v>
      </c>
      <c r="V43" s="125">
        <v>0</v>
      </c>
      <c r="W43" s="125">
        <v>0</v>
      </c>
      <c r="X43" s="128">
        <v>0</v>
      </c>
    </row>
    <row r="44" spans="2:24" ht="12.75" hidden="1" customHeight="1" x14ac:dyDescent="0.25">
      <c r="B44" t="s">
        <v>119</v>
      </c>
      <c r="C44" s="81" t="s">
        <v>120</v>
      </c>
      <c r="D44" s="82" t="str">
        <f>$D$12</f>
        <v>year 2026</v>
      </c>
      <c r="E44" s="287">
        <f t="shared" ref="E44:E75" si="3">SUM(G44:N44)</f>
        <v>0</v>
      </c>
      <c r="F44" s="57">
        <v>0</v>
      </c>
      <c r="G44" s="120">
        <v>0</v>
      </c>
      <c r="H44" s="83">
        <v>0</v>
      </c>
      <c r="I44" s="83">
        <v>0</v>
      </c>
      <c r="J44" s="84">
        <v>0</v>
      </c>
      <c r="K44" s="120">
        <v>0</v>
      </c>
      <c r="L44" s="83">
        <v>0</v>
      </c>
      <c r="M44" s="83">
        <v>0</v>
      </c>
      <c r="N44" s="269">
        <v>0</v>
      </c>
      <c r="O44" s="254">
        <f t="shared" ref="O44:O75" si="4">SUM(P44:S44)</f>
        <v>0</v>
      </c>
      <c r="P44" s="83">
        <v>0</v>
      </c>
      <c r="Q44" s="83">
        <v>0</v>
      </c>
      <c r="R44" s="83">
        <v>0</v>
      </c>
      <c r="S44" s="122">
        <v>0</v>
      </c>
      <c r="T44" s="121">
        <f t="shared" ref="T44:T75" si="5">SUM(U44:X44)</f>
        <v>0</v>
      </c>
      <c r="U44" s="83">
        <v>0</v>
      </c>
      <c r="V44" s="83">
        <v>0</v>
      </c>
      <c r="W44" s="83">
        <v>0</v>
      </c>
      <c r="X44" s="122">
        <v>0</v>
      </c>
    </row>
    <row r="45" spans="2:24" ht="12.75" hidden="1" customHeight="1" x14ac:dyDescent="0.25">
      <c r="C45" s="55"/>
      <c r="D45" s="55" t="str">
        <f>$D$13</f>
        <v>year 2025</v>
      </c>
      <c r="E45" s="288">
        <f t="shared" si="3"/>
        <v>0</v>
      </c>
      <c r="F45" s="57">
        <v>0</v>
      </c>
      <c r="G45" s="124">
        <v>0</v>
      </c>
      <c r="H45" s="125">
        <v>0</v>
      </c>
      <c r="I45" s="125">
        <v>0</v>
      </c>
      <c r="J45" s="126">
        <v>0</v>
      </c>
      <c r="K45" s="124">
        <v>0</v>
      </c>
      <c r="L45" s="125">
        <v>0</v>
      </c>
      <c r="M45" s="125">
        <v>0</v>
      </c>
      <c r="N45" s="289">
        <v>0</v>
      </c>
      <c r="O45" s="279">
        <f t="shared" si="4"/>
        <v>0</v>
      </c>
      <c r="P45" s="125">
        <v>0</v>
      </c>
      <c r="Q45" s="125">
        <v>0</v>
      </c>
      <c r="R45" s="125">
        <v>0</v>
      </c>
      <c r="S45" s="128">
        <v>0</v>
      </c>
      <c r="T45" s="127">
        <f t="shared" si="5"/>
        <v>0</v>
      </c>
      <c r="U45" s="125">
        <v>0</v>
      </c>
      <c r="V45" s="125">
        <v>0</v>
      </c>
      <c r="W45" s="125">
        <v>0</v>
      </c>
      <c r="X45" s="128">
        <v>0</v>
      </c>
    </row>
    <row r="46" spans="2:24" ht="12.75" hidden="1" customHeight="1" x14ac:dyDescent="0.25">
      <c r="B46" t="s">
        <v>121</v>
      </c>
      <c r="C46" s="81" t="s">
        <v>122</v>
      </c>
      <c r="D46" s="82" t="str">
        <f>$D$12</f>
        <v>year 2026</v>
      </c>
      <c r="E46" s="287">
        <f t="shared" si="3"/>
        <v>0</v>
      </c>
      <c r="F46" s="57">
        <v>0</v>
      </c>
      <c r="G46" s="120">
        <v>0</v>
      </c>
      <c r="H46" s="83">
        <v>0</v>
      </c>
      <c r="I46" s="83">
        <v>0</v>
      </c>
      <c r="J46" s="84">
        <v>0</v>
      </c>
      <c r="K46" s="120">
        <v>0</v>
      </c>
      <c r="L46" s="83">
        <v>0</v>
      </c>
      <c r="M46" s="83">
        <v>0</v>
      </c>
      <c r="N46" s="269">
        <v>0</v>
      </c>
      <c r="O46" s="254">
        <f t="shared" si="4"/>
        <v>0</v>
      </c>
      <c r="P46" s="83">
        <v>0</v>
      </c>
      <c r="Q46" s="83">
        <v>0</v>
      </c>
      <c r="R46" s="83">
        <v>0</v>
      </c>
      <c r="S46" s="122">
        <v>0</v>
      </c>
      <c r="T46" s="121">
        <f t="shared" si="5"/>
        <v>0</v>
      </c>
      <c r="U46" s="83">
        <v>0</v>
      </c>
      <c r="V46" s="83">
        <v>0</v>
      </c>
      <c r="W46" s="83">
        <v>0</v>
      </c>
      <c r="X46" s="122">
        <v>0</v>
      </c>
    </row>
    <row r="47" spans="2:24" ht="12.75" hidden="1" customHeight="1" x14ac:dyDescent="0.25">
      <c r="C47" s="55"/>
      <c r="D47" s="55" t="str">
        <f>$D$13</f>
        <v>year 2025</v>
      </c>
      <c r="E47" s="288">
        <f t="shared" si="3"/>
        <v>0</v>
      </c>
      <c r="F47" s="57">
        <v>0</v>
      </c>
      <c r="G47" s="124">
        <v>0</v>
      </c>
      <c r="H47" s="125">
        <v>0</v>
      </c>
      <c r="I47" s="125">
        <v>0</v>
      </c>
      <c r="J47" s="126">
        <v>0</v>
      </c>
      <c r="K47" s="124">
        <v>0</v>
      </c>
      <c r="L47" s="125">
        <v>0</v>
      </c>
      <c r="M47" s="125">
        <v>0</v>
      </c>
      <c r="N47" s="289">
        <v>0</v>
      </c>
      <c r="O47" s="279">
        <f t="shared" si="4"/>
        <v>0</v>
      </c>
      <c r="P47" s="125">
        <v>0</v>
      </c>
      <c r="Q47" s="125">
        <v>0</v>
      </c>
      <c r="R47" s="125">
        <v>0</v>
      </c>
      <c r="S47" s="128">
        <v>0</v>
      </c>
      <c r="T47" s="127">
        <f t="shared" si="5"/>
        <v>0</v>
      </c>
      <c r="U47" s="125">
        <v>0</v>
      </c>
      <c r="V47" s="125">
        <v>0</v>
      </c>
      <c r="W47" s="125">
        <v>0</v>
      </c>
      <c r="X47" s="128">
        <v>0</v>
      </c>
    </row>
    <row r="48" spans="2:24" ht="12.75" customHeight="1" x14ac:dyDescent="0.25">
      <c r="B48" t="s">
        <v>123</v>
      </c>
      <c r="C48" s="81" t="s">
        <v>124</v>
      </c>
      <c r="D48" s="82" t="str">
        <f>$D$12</f>
        <v>year 2026</v>
      </c>
      <c r="E48" s="287">
        <f t="shared" si="3"/>
        <v>100</v>
      </c>
      <c r="F48" s="57">
        <v>0</v>
      </c>
      <c r="G48" s="120">
        <v>100</v>
      </c>
      <c r="H48" s="83">
        <v>0</v>
      </c>
      <c r="I48" s="83">
        <v>0</v>
      </c>
      <c r="J48" s="84">
        <v>0</v>
      </c>
      <c r="K48" s="120">
        <v>0</v>
      </c>
      <c r="L48" s="83">
        <v>0</v>
      </c>
      <c r="M48" s="83">
        <v>0</v>
      </c>
      <c r="N48" s="269">
        <v>0</v>
      </c>
      <c r="O48" s="254">
        <f t="shared" si="4"/>
        <v>0</v>
      </c>
      <c r="P48" s="83">
        <v>0</v>
      </c>
      <c r="Q48" s="83">
        <v>0</v>
      </c>
      <c r="R48" s="83">
        <v>0</v>
      </c>
      <c r="S48" s="122">
        <v>0</v>
      </c>
      <c r="T48" s="121">
        <f t="shared" si="5"/>
        <v>0</v>
      </c>
      <c r="U48" s="83">
        <v>0</v>
      </c>
      <c r="V48" s="83">
        <v>0</v>
      </c>
      <c r="W48" s="83">
        <v>0</v>
      </c>
      <c r="X48" s="122">
        <v>0</v>
      </c>
    </row>
    <row r="49" spans="2:24" ht="12.75" customHeight="1" x14ac:dyDescent="0.25">
      <c r="C49" s="55"/>
      <c r="D49" s="55" t="str">
        <f>$D$13</f>
        <v>year 2025</v>
      </c>
      <c r="E49" s="288">
        <f t="shared" si="3"/>
        <v>155</v>
      </c>
      <c r="F49" s="57">
        <v>0</v>
      </c>
      <c r="G49" s="124">
        <v>120</v>
      </c>
      <c r="H49" s="125">
        <v>35</v>
      </c>
      <c r="I49" s="125">
        <v>0</v>
      </c>
      <c r="J49" s="126">
        <v>0</v>
      </c>
      <c r="K49" s="124">
        <v>0</v>
      </c>
      <c r="L49" s="125">
        <v>0</v>
      </c>
      <c r="M49" s="125">
        <v>0</v>
      </c>
      <c r="N49" s="289">
        <v>0</v>
      </c>
      <c r="O49" s="279">
        <f t="shared" si="4"/>
        <v>0</v>
      </c>
      <c r="P49" s="125">
        <v>0</v>
      </c>
      <c r="Q49" s="125">
        <v>0</v>
      </c>
      <c r="R49" s="125">
        <v>0</v>
      </c>
      <c r="S49" s="128">
        <v>0</v>
      </c>
      <c r="T49" s="127">
        <f t="shared" si="5"/>
        <v>0</v>
      </c>
      <c r="U49" s="125">
        <v>0</v>
      </c>
      <c r="V49" s="125">
        <v>0</v>
      </c>
      <c r="W49" s="125">
        <v>0</v>
      </c>
      <c r="X49" s="128">
        <v>0</v>
      </c>
    </row>
    <row r="50" spans="2:24" ht="12.75" hidden="1" customHeight="1" x14ac:dyDescent="0.25">
      <c r="B50" t="s">
        <v>125</v>
      </c>
      <c r="C50" s="81" t="s">
        <v>126</v>
      </c>
      <c r="D50" s="82" t="str">
        <f>$D$12</f>
        <v>year 2026</v>
      </c>
      <c r="E50" s="287">
        <f t="shared" si="3"/>
        <v>0</v>
      </c>
      <c r="F50" s="57">
        <v>0</v>
      </c>
      <c r="G50" s="120">
        <v>0</v>
      </c>
      <c r="H50" s="83">
        <v>0</v>
      </c>
      <c r="I50" s="83">
        <v>0</v>
      </c>
      <c r="J50" s="84">
        <v>0</v>
      </c>
      <c r="K50" s="120">
        <v>0</v>
      </c>
      <c r="L50" s="83">
        <v>0</v>
      </c>
      <c r="M50" s="83">
        <v>0</v>
      </c>
      <c r="N50" s="269">
        <v>0</v>
      </c>
      <c r="O50" s="254">
        <f t="shared" si="4"/>
        <v>0</v>
      </c>
      <c r="P50" s="83">
        <v>0</v>
      </c>
      <c r="Q50" s="83">
        <v>0</v>
      </c>
      <c r="R50" s="83">
        <v>0</v>
      </c>
      <c r="S50" s="122">
        <v>0</v>
      </c>
      <c r="T50" s="121">
        <f t="shared" si="5"/>
        <v>0</v>
      </c>
      <c r="U50" s="83">
        <v>0</v>
      </c>
      <c r="V50" s="83">
        <v>0</v>
      </c>
      <c r="W50" s="83">
        <v>0</v>
      </c>
      <c r="X50" s="122">
        <v>0</v>
      </c>
    </row>
    <row r="51" spans="2:24" ht="12.75" hidden="1" customHeight="1" x14ac:dyDescent="0.25">
      <c r="C51" s="55"/>
      <c r="D51" s="55" t="str">
        <f>$D$13</f>
        <v>year 2025</v>
      </c>
      <c r="E51" s="288">
        <f t="shared" si="3"/>
        <v>0</v>
      </c>
      <c r="F51" s="57">
        <v>0</v>
      </c>
      <c r="G51" s="124">
        <v>0</v>
      </c>
      <c r="H51" s="125">
        <v>0</v>
      </c>
      <c r="I51" s="125">
        <v>0</v>
      </c>
      <c r="J51" s="126">
        <v>0</v>
      </c>
      <c r="K51" s="124">
        <v>0</v>
      </c>
      <c r="L51" s="125">
        <v>0</v>
      </c>
      <c r="M51" s="125">
        <v>0</v>
      </c>
      <c r="N51" s="289">
        <v>0</v>
      </c>
      <c r="O51" s="279">
        <f t="shared" si="4"/>
        <v>0</v>
      </c>
      <c r="P51" s="125">
        <v>0</v>
      </c>
      <c r="Q51" s="125">
        <v>0</v>
      </c>
      <c r="R51" s="125">
        <v>0</v>
      </c>
      <c r="S51" s="128">
        <v>0</v>
      </c>
      <c r="T51" s="127">
        <f t="shared" si="5"/>
        <v>0</v>
      </c>
      <c r="U51" s="125">
        <v>0</v>
      </c>
      <c r="V51" s="125">
        <v>0</v>
      </c>
      <c r="W51" s="125">
        <v>0</v>
      </c>
      <c r="X51" s="128">
        <v>0</v>
      </c>
    </row>
    <row r="52" spans="2:24" ht="12.75" hidden="1" customHeight="1" x14ac:dyDescent="0.25">
      <c r="B52" t="s">
        <v>127</v>
      </c>
      <c r="C52" s="81" t="s">
        <v>128</v>
      </c>
      <c r="D52" s="82" t="str">
        <f>$D$12</f>
        <v>year 2026</v>
      </c>
      <c r="E52" s="287">
        <f t="shared" si="3"/>
        <v>0</v>
      </c>
      <c r="F52" s="57">
        <v>0</v>
      </c>
      <c r="G52" s="120">
        <v>0</v>
      </c>
      <c r="H52" s="83">
        <v>0</v>
      </c>
      <c r="I52" s="83">
        <v>0</v>
      </c>
      <c r="J52" s="84">
        <v>0</v>
      </c>
      <c r="K52" s="120">
        <v>0</v>
      </c>
      <c r="L52" s="83">
        <v>0</v>
      </c>
      <c r="M52" s="83">
        <v>0</v>
      </c>
      <c r="N52" s="269">
        <v>0</v>
      </c>
      <c r="O52" s="254">
        <f t="shared" si="4"/>
        <v>0</v>
      </c>
      <c r="P52" s="83">
        <v>0</v>
      </c>
      <c r="Q52" s="83">
        <v>0</v>
      </c>
      <c r="R52" s="83">
        <v>0</v>
      </c>
      <c r="S52" s="122">
        <v>0</v>
      </c>
      <c r="T52" s="121">
        <f t="shared" si="5"/>
        <v>0</v>
      </c>
      <c r="U52" s="83">
        <v>0</v>
      </c>
      <c r="V52" s="83">
        <v>0</v>
      </c>
      <c r="W52" s="83">
        <v>0</v>
      </c>
      <c r="X52" s="122">
        <v>0</v>
      </c>
    </row>
    <row r="53" spans="2:24" ht="12.75" hidden="1" customHeight="1" x14ac:dyDescent="0.25">
      <c r="C53" s="55"/>
      <c r="D53" s="55" t="str">
        <f>$D$13</f>
        <v>year 2025</v>
      </c>
      <c r="E53" s="288">
        <f t="shared" si="3"/>
        <v>0</v>
      </c>
      <c r="F53" s="57">
        <v>0</v>
      </c>
      <c r="G53" s="124">
        <v>0</v>
      </c>
      <c r="H53" s="125">
        <v>0</v>
      </c>
      <c r="I53" s="125">
        <v>0</v>
      </c>
      <c r="J53" s="126">
        <v>0</v>
      </c>
      <c r="K53" s="124">
        <v>0</v>
      </c>
      <c r="L53" s="125">
        <v>0</v>
      </c>
      <c r="M53" s="125">
        <v>0</v>
      </c>
      <c r="N53" s="289">
        <v>0</v>
      </c>
      <c r="O53" s="279">
        <f t="shared" si="4"/>
        <v>0</v>
      </c>
      <c r="P53" s="125">
        <v>0</v>
      </c>
      <c r="Q53" s="125">
        <v>0</v>
      </c>
      <c r="R53" s="125">
        <v>0</v>
      </c>
      <c r="S53" s="128">
        <v>0</v>
      </c>
      <c r="T53" s="127">
        <f t="shared" si="5"/>
        <v>0</v>
      </c>
      <c r="U53" s="125">
        <v>0</v>
      </c>
      <c r="V53" s="125">
        <v>0</v>
      </c>
      <c r="W53" s="125">
        <v>0</v>
      </c>
      <c r="X53" s="128">
        <v>0</v>
      </c>
    </row>
    <row r="54" spans="2:24" ht="12.75" hidden="1" customHeight="1" x14ac:dyDescent="0.25">
      <c r="B54" t="s">
        <v>129</v>
      </c>
      <c r="C54" s="81" t="s">
        <v>130</v>
      </c>
      <c r="D54" s="82" t="str">
        <f>$D$12</f>
        <v>year 2026</v>
      </c>
      <c r="E54" s="287">
        <f t="shared" si="3"/>
        <v>0</v>
      </c>
      <c r="F54" s="57">
        <v>0</v>
      </c>
      <c r="G54" s="120">
        <v>0</v>
      </c>
      <c r="H54" s="83">
        <v>0</v>
      </c>
      <c r="I54" s="83">
        <v>0</v>
      </c>
      <c r="J54" s="84">
        <v>0</v>
      </c>
      <c r="K54" s="120">
        <v>0</v>
      </c>
      <c r="L54" s="83">
        <v>0</v>
      </c>
      <c r="M54" s="83">
        <v>0</v>
      </c>
      <c r="N54" s="269">
        <v>0</v>
      </c>
      <c r="O54" s="254">
        <f t="shared" si="4"/>
        <v>0</v>
      </c>
      <c r="P54" s="83">
        <v>0</v>
      </c>
      <c r="Q54" s="83">
        <v>0</v>
      </c>
      <c r="R54" s="83">
        <v>0</v>
      </c>
      <c r="S54" s="122">
        <v>0</v>
      </c>
      <c r="T54" s="121">
        <f t="shared" si="5"/>
        <v>0</v>
      </c>
      <c r="U54" s="83">
        <v>0</v>
      </c>
      <c r="V54" s="83">
        <v>0</v>
      </c>
      <c r="W54" s="83">
        <v>0</v>
      </c>
      <c r="X54" s="122">
        <v>0</v>
      </c>
    </row>
    <row r="55" spans="2:24" ht="12.75" hidden="1" customHeight="1" x14ac:dyDescent="0.25">
      <c r="C55" s="55"/>
      <c r="D55" s="55" t="str">
        <f>$D$13</f>
        <v>year 2025</v>
      </c>
      <c r="E55" s="288">
        <f t="shared" si="3"/>
        <v>0</v>
      </c>
      <c r="F55" s="57">
        <v>0</v>
      </c>
      <c r="G55" s="124">
        <v>0</v>
      </c>
      <c r="H55" s="125">
        <v>0</v>
      </c>
      <c r="I55" s="125">
        <v>0</v>
      </c>
      <c r="J55" s="126">
        <v>0</v>
      </c>
      <c r="K55" s="124">
        <v>0</v>
      </c>
      <c r="L55" s="125">
        <v>0</v>
      </c>
      <c r="M55" s="125">
        <v>0</v>
      </c>
      <c r="N55" s="289">
        <v>0</v>
      </c>
      <c r="O55" s="279">
        <f t="shared" si="4"/>
        <v>0</v>
      </c>
      <c r="P55" s="125">
        <v>0</v>
      </c>
      <c r="Q55" s="125">
        <v>0</v>
      </c>
      <c r="R55" s="125">
        <v>0</v>
      </c>
      <c r="S55" s="128">
        <v>0</v>
      </c>
      <c r="T55" s="127">
        <f t="shared" si="5"/>
        <v>0</v>
      </c>
      <c r="U55" s="125">
        <v>0</v>
      </c>
      <c r="V55" s="125">
        <v>0</v>
      </c>
      <c r="W55" s="125">
        <v>0</v>
      </c>
      <c r="X55" s="128">
        <v>0</v>
      </c>
    </row>
    <row r="56" spans="2:24" ht="12.75" hidden="1" customHeight="1" x14ac:dyDescent="0.25">
      <c r="B56" t="s">
        <v>131</v>
      </c>
      <c r="C56" s="81" t="s">
        <v>132</v>
      </c>
      <c r="D56" s="82" t="str">
        <f>$D$12</f>
        <v>year 2026</v>
      </c>
      <c r="E56" s="287">
        <f t="shared" si="3"/>
        <v>0</v>
      </c>
      <c r="F56" s="57">
        <v>0</v>
      </c>
      <c r="G56" s="120">
        <v>0</v>
      </c>
      <c r="H56" s="83">
        <v>0</v>
      </c>
      <c r="I56" s="83">
        <v>0</v>
      </c>
      <c r="J56" s="84">
        <v>0</v>
      </c>
      <c r="K56" s="120">
        <v>0</v>
      </c>
      <c r="L56" s="83">
        <v>0</v>
      </c>
      <c r="M56" s="83">
        <v>0</v>
      </c>
      <c r="N56" s="269">
        <v>0</v>
      </c>
      <c r="O56" s="254">
        <f t="shared" si="4"/>
        <v>0</v>
      </c>
      <c r="P56" s="83">
        <v>0</v>
      </c>
      <c r="Q56" s="83">
        <v>0</v>
      </c>
      <c r="R56" s="83">
        <v>0</v>
      </c>
      <c r="S56" s="122">
        <v>0</v>
      </c>
      <c r="T56" s="121">
        <f t="shared" si="5"/>
        <v>0</v>
      </c>
      <c r="U56" s="83">
        <v>0</v>
      </c>
      <c r="V56" s="83">
        <v>0</v>
      </c>
      <c r="W56" s="83">
        <v>0</v>
      </c>
      <c r="X56" s="122">
        <v>0</v>
      </c>
    </row>
    <row r="57" spans="2:24" ht="12.75" hidden="1" customHeight="1" x14ac:dyDescent="0.25">
      <c r="C57" s="55"/>
      <c r="D57" s="55" t="str">
        <f>$D$13</f>
        <v>year 2025</v>
      </c>
      <c r="E57" s="288">
        <f t="shared" si="3"/>
        <v>0</v>
      </c>
      <c r="F57" s="57">
        <v>0</v>
      </c>
      <c r="G57" s="124">
        <v>0</v>
      </c>
      <c r="H57" s="125">
        <v>0</v>
      </c>
      <c r="I57" s="125">
        <v>0</v>
      </c>
      <c r="J57" s="126">
        <v>0</v>
      </c>
      <c r="K57" s="124">
        <v>0</v>
      </c>
      <c r="L57" s="125">
        <v>0</v>
      </c>
      <c r="M57" s="125">
        <v>0</v>
      </c>
      <c r="N57" s="289">
        <v>0</v>
      </c>
      <c r="O57" s="279">
        <f t="shared" si="4"/>
        <v>0</v>
      </c>
      <c r="P57" s="125">
        <v>0</v>
      </c>
      <c r="Q57" s="125">
        <v>0</v>
      </c>
      <c r="R57" s="125">
        <v>0</v>
      </c>
      <c r="S57" s="128">
        <v>0</v>
      </c>
      <c r="T57" s="127">
        <f t="shared" si="5"/>
        <v>0</v>
      </c>
      <c r="U57" s="125">
        <v>0</v>
      </c>
      <c r="V57" s="125">
        <v>0</v>
      </c>
      <c r="W57" s="125">
        <v>0</v>
      </c>
      <c r="X57" s="128">
        <v>0</v>
      </c>
    </row>
    <row r="58" spans="2:24" ht="12.75" hidden="1" customHeight="1" x14ac:dyDescent="0.25">
      <c r="B58" t="s">
        <v>133</v>
      </c>
      <c r="C58" s="81" t="s">
        <v>134</v>
      </c>
      <c r="D58" s="82" t="str">
        <f>$D$12</f>
        <v>year 2026</v>
      </c>
      <c r="E58" s="287">
        <f t="shared" si="3"/>
        <v>0</v>
      </c>
      <c r="F58" s="57">
        <v>0</v>
      </c>
      <c r="G58" s="120">
        <v>0</v>
      </c>
      <c r="H58" s="83">
        <v>0</v>
      </c>
      <c r="I58" s="83">
        <v>0</v>
      </c>
      <c r="J58" s="84">
        <v>0</v>
      </c>
      <c r="K58" s="120">
        <v>0</v>
      </c>
      <c r="L58" s="83">
        <v>0</v>
      </c>
      <c r="M58" s="83">
        <v>0</v>
      </c>
      <c r="N58" s="269">
        <v>0</v>
      </c>
      <c r="O58" s="254">
        <f t="shared" si="4"/>
        <v>0</v>
      </c>
      <c r="P58" s="83">
        <v>0</v>
      </c>
      <c r="Q58" s="83">
        <v>0</v>
      </c>
      <c r="R58" s="83">
        <v>0</v>
      </c>
      <c r="S58" s="122">
        <v>0</v>
      </c>
      <c r="T58" s="121">
        <f t="shared" si="5"/>
        <v>0</v>
      </c>
      <c r="U58" s="83">
        <v>0</v>
      </c>
      <c r="V58" s="83">
        <v>0</v>
      </c>
      <c r="W58" s="83">
        <v>0</v>
      </c>
      <c r="X58" s="122">
        <v>0</v>
      </c>
    </row>
    <row r="59" spans="2:24" ht="12.75" hidden="1" customHeight="1" x14ac:dyDescent="0.25">
      <c r="C59" s="55"/>
      <c r="D59" s="55" t="str">
        <f>$D$13</f>
        <v>year 2025</v>
      </c>
      <c r="E59" s="288">
        <f t="shared" si="3"/>
        <v>0</v>
      </c>
      <c r="F59" s="57">
        <v>0</v>
      </c>
      <c r="G59" s="124">
        <v>0</v>
      </c>
      <c r="H59" s="125">
        <v>0</v>
      </c>
      <c r="I59" s="125">
        <v>0</v>
      </c>
      <c r="J59" s="126">
        <v>0</v>
      </c>
      <c r="K59" s="124">
        <v>0</v>
      </c>
      <c r="L59" s="125">
        <v>0</v>
      </c>
      <c r="M59" s="125">
        <v>0</v>
      </c>
      <c r="N59" s="289">
        <v>0</v>
      </c>
      <c r="O59" s="279">
        <f t="shared" si="4"/>
        <v>0</v>
      </c>
      <c r="P59" s="125">
        <v>0</v>
      </c>
      <c r="Q59" s="125">
        <v>0</v>
      </c>
      <c r="R59" s="125">
        <v>0</v>
      </c>
      <c r="S59" s="128">
        <v>0</v>
      </c>
      <c r="T59" s="127">
        <f t="shared" si="5"/>
        <v>0</v>
      </c>
      <c r="U59" s="125">
        <v>0</v>
      </c>
      <c r="V59" s="125">
        <v>0</v>
      </c>
      <c r="W59" s="125">
        <v>0</v>
      </c>
      <c r="X59" s="128">
        <v>0</v>
      </c>
    </row>
    <row r="60" spans="2:24" ht="12.75" hidden="1" customHeight="1" x14ac:dyDescent="0.25">
      <c r="B60" t="s">
        <v>135</v>
      </c>
      <c r="C60" s="81" t="s">
        <v>136</v>
      </c>
      <c r="D60" s="82" t="str">
        <f>$D$12</f>
        <v>year 2026</v>
      </c>
      <c r="E60" s="287">
        <f t="shared" si="3"/>
        <v>0</v>
      </c>
      <c r="F60" s="57">
        <v>0</v>
      </c>
      <c r="G60" s="120">
        <v>0</v>
      </c>
      <c r="H60" s="83">
        <v>0</v>
      </c>
      <c r="I60" s="83">
        <v>0</v>
      </c>
      <c r="J60" s="84">
        <v>0</v>
      </c>
      <c r="K60" s="120">
        <v>0</v>
      </c>
      <c r="L60" s="83">
        <v>0</v>
      </c>
      <c r="M60" s="83">
        <v>0</v>
      </c>
      <c r="N60" s="269">
        <v>0</v>
      </c>
      <c r="O60" s="254">
        <f t="shared" si="4"/>
        <v>0</v>
      </c>
      <c r="P60" s="83">
        <v>0</v>
      </c>
      <c r="Q60" s="83">
        <v>0</v>
      </c>
      <c r="R60" s="83">
        <v>0</v>
      </c>
      <c r="S60" s="122">
        <v>0</v>
      </c>
      <c r="T60" s="121">
        <f t="shared" si="5"/>
        <v>0</v>
      </c>
      <c r="U60" s="83">
        <v>0</v>
      </c>
      <c r="V60" s="83">
        <v>0</v>
      </c>
      <c r="W60" s="83">
        <v>0</v>
      </c>
      <c r="X60" s="122">
        <v>0</v>
      </c>
    </row>
    <row r="61" spans="2:24" ht="12.75" hidden="1" customHeight="1" x14ac:dyDescent="0.25">
      <c r="C61" s="55"/>
      <c r="D61" s="55" t="str">
        <f>$D$13</f>
        <v>year 2025</v>
      </c>
      <c r="E61" s="288">
        <f t="shared" si="3"/>
        <v>0</v>
      </c>
      <c r="F61" s="57">
        <v>0</v>
      </c>
      <c r="G61" s="124">
        <v>0</v>
      </c>
      <c r="H61" s="125">
        <v>0</v>
      </c>
      <c r="I61" s="125">
        <v>0</v>
      </c>
      <c r="J61" s="126">
        <v>0</v>
      </c>
      <c r="K61" s="124">
        <v>0</v>
      </c>
      <c r="L61" s="125">
        <v>0</v>
      </c>
      <c r="M61" s="125">
        <v>0</v>
      </c>
      <c r="N61" s="289">
        <v>0</v>
      </c>
      <c r="O61" s="279">
        <f t="shared" si="4"/>
        <v>0</v>
      </c>
      <c r="P61" s="125">
        <v>0</v>
      </c>
      <c r="Q61" s="125">
        <v>0</v>
      </c>
      <c r="R61" s="125">
        <v>0</v>
      </c>
      <c r="S61" s="128">
        <v>0</v>
      </c>
      <c r="T61" s="127">
        <f t="shared" si="5"/>
        <v>0</v>
      </c>
      <c r="U61" s="125">
        <v>0</v>
      </c>
      <c r="V61" s="125">
        <v>0</v>
      </c>
      <c r="W61" s="125">
        <v>0</v>
      </c>
      <c r="X61" s="128">
        <v>0</v>
      </c>
    </row>
    <row r="62" spans="2:24" ht="12.75" hidden="1" customHeight="1" x14ac:dyDescent="0.25">
      <c r="B62" t="s">
        <v>137</v>
      </c>
      <c r="C62" s="81" t="s">
        <v>138</v>
      </c>
      <c r="D62" s="82" t="str">
        <f>$D$12</f>
        <v>year 2026</v>
      </c>
      <c r="E62" s="287">
        <f t="shared" si="3"/>
        <v>0</v>
      </c>
      <c r="F62" s="57">
        <v>0</v>
      </c>
      <c r="G62" s="120">
        <v>0</v>
      </c>
      <c r="H62" s="83">
        <v>0</v>
      </c>
      <c r="I62" s="83">
        <v>0</v>
      </c>
      <c r="J62" s="84">
        <v>0</v>
      </c>
      <c r="K62" s="120">
        <v>0</v>
      </c>
      <c r="L62" s="83">
        <v>0</v>
      </c>
      <c r="M62" s="83">
        <v>0</v>
      </c>
      <c r="N62" s="269">
        <v>0</v>
      </c>
      <c r="O62" s="254">
        <f t="shared" si="4"/>
        <v>0</v>
      </c>
      <c r="P62" s="83">
        <v>0</v>
      </c>
      <c r="Q62" s="83">
        <v>0</v>
      </c>
      <c r="R62" s="83">
        <v>0</v>
      </c>
      <c r="S62" s="122">
        <v>0</v>
      </c>
      <c r="T62" s="121">
        <f t="shared" si="5"/>
        <v>0</v>
      </c>
      <c r="U62" s="83">
        <v>0</v>
      </c>
      <c r="V62" s="83">
        <v>0</v>
      </c>
      <c r="W62" s="83">
        <v>0</v>
      </c>
      <c r="X62" s="122">
        <v>0</v>
      </c>
    </row>
    <row r="63" spans="2:24" ht="12.75" hidden="1" customHeight="1" x14ac:dyDescent="0.25">
      <c r="C63" s="55"/>
      <c r="D63" s="55" t="str">
        <f>$D$13</f>
        <v>year 2025</v>
      </c>
      <c r="E63" s="288">
        <f t="shared" si="3"/>
        <v>0</v>
      </c>
      <c r="F63" s="57">
        <v>0</v>
      </c>
      <c r="G63" s="124">
        <v>0</v>
      </c>
      <c r="H63" s="125">
        <v>0</v>
      </c>
      <c r="I63" s="125">
        <v>0</v>
      </c>
      <c r="J63" s="126">
        <v>0</v>
      </c>
      <c r="K63" s="124">
        <v>0</v>
      </c>
      <c r="L63" s="125">
        <v>0</v>
      </c>
      <c r="M63" s="125">
        <v>0</v>
      </c>
      <c r="N63" s="289">
        <v>0</v>
      </c>
      <c r="O63" s="279">
        <f t="shared" si="4"/>
        <v>0</v>
      </c>
      <c r="P63" s="125">
        <v>0</v>
      </c>
      <c r="Q63" s="125">
        <v>0</v>
      </c>
      <c r="R63" s="125">
        <v>0</v>
      </c>
      <c r="S63" s="128">
        <v>0</v>
      </c>
      <c r="T63" s="127">
        <f t="shared" si="5"/>
        <v>0</v>
      </c>
      <c r="U63" s="125">
        <v>0</v>
      </c>
      <c r="V63" s="125">
        <v>0</v>
      </c>
      <c r="W63" s="125">
        <v>0</v>
      </c>
      <c r="X63" s="128">
        <v>0</v>
      </c>
    </row>
    <row r="64" spans="2:24" ht="12.75" hidden="1" customHeight="1" x14ac:dyDescent="0.25">
      <c r="B64" t="s">
        <v>139</v>
      </c>
      <c r="C64" s="81" t="s">
        <v>140</v>
      </c>
      <c r="D64" s="82" t="str">
        <f>$D$12</f>
        <v>year 2026</v>
      </c>
      <c r="E64" s="287">
        <f t="shared" si="3"/>
        <v>0</v>
      </c>
      <c r="F64" s="57">
        <v>0</v>
      </c>
      <c r="G64" s="120">
        <v>0</v>
      </c>
      <c r="H64" s="83">
        <v>0</v>
      </c>
      <c r="I64" s="83">
        <v>0</v>
      </c>
      <c r="J64" s="84">
        <v>0</v>
      </c>
      <c r="K64" s="120">
        <v>0</v>
      </c>
      <c r="L64" s="83">
        <v>0</v>
      </c>
      <c r="M64" s="83">
        <v>0</v>
      </c>
      <c r="N64" s="269">
        <v>0</v>
      </c>
      <c r="O64" s="254">
        <f t="shared" si="4"/>
        <v>0</v>
      </c>
      <c r="P64" s="83">
        <v>0</v>
      </c>
      <c r="Q64" s="83">
        <v>0</v>
      </c>
      <c r="R64" s="83">
        <v>0</v>
      </c>
      <c r="S64" s="122">
        <v>0</v>
      </c>
      <c r="T64" s="121">
        <f t="shared" si="5"/>
        <v>0</v>
      </c>
      <c r="U64" s="83">
        <v>0</v>
      </c>
      <c r="V64" s="83">
        <v>0</v>
      </c>
      <c r="W64" s="83">
        <v>0</v>
      </c>
      <c r="X64" s="122">
        <v>0</v>
      </c>
    </row>
    <row r="65" spans="2:24" ht="12.75" hidden="1" customHeight="1" x14ac:dyDescent="0.25">
      <c r="C65" s="55"/>
      <c r="D65" s="55" t="str">
        <f>$D$13</f>
        <v>year 2025</v>
      </c>
      <c r="E65" s="288">
        <f t="shared" si="3"/>
        <v>0</v>
      </c>
      <c r="F65" s="57">
        <v>0</v>
      </c>
      <c r="G65" s="124">
        <v>0</v>
      </c>
      <c r="H65" s="125">
        <v>0</v>
      </c>
      <c r="I65" s="125">
        <v>0</v>
      </c>
      <c r="J65" s="126">
        <v>0</v>
      </c>
      <c r="K65" s="124">
        <v>0</v>
      </c>
      <c r="L65" s="125">
        <v>0</v>
      </c>
      <c r="M65" s="125">
        <v>0</v>
      </c>
      <c r="N65" s="289">
        <v>0</v>
      </c>
      <c r="O65" s="279">
        <f t="shared" si="4"/>
        <v>0</v>
      </c>
      <c r="P65" s="125">
        <v>0</v>
      </c>
      <c r="Q65" s="125">
        <v>0</v>
      </c>
      <c r="R65" s="125">
        <v>0</v>
      </c>
      <c r="S65" s="128">
        <v>0</v>
      </c>
      <c r="T65" s="127">
        <f t="shared" si="5"/>
        <v>0</v>
      </c>
      <c r="U65" s="125">
        <v>0</v>
      </c>
      <c r="V65" s="125">
        <v>0</v>
      </c>
      <c r="W65" s="125">
        <v>0</v>
      </c>
      <c r="X65" s="128">
        <v>0</v>
      </c>
    </row>
    <row r="66" spans="2:24" ht="12.75" hidden="1" customHeight="1" x14ac:dyDescent="0.25">
      <c r="B66" t="s">
        <v>141</v>
      </c>
      <c r="C66" s="81" t="s">
        <v>142</v>
      </c>
      <c r="D66" s="82" t="str">
        <f>$D$12</f>
        <v>year 2026</v>
      </c>
      <c r="E66" s="287">
        <f t="shared" si="3"/>
        <v>0</v>
      </c>
      <c r="F66" s="57">
        <v>0</v>
      </c>
      <c r="G66" s="120">
        <v>0</v>
      </c>
      <c r="H66" s="83">
        <v>0</v>
      </c>
      <c r="I66" s="83">
        <v>0</v>
      </c>
      <c r="J66" s="84">
        <v>0</v>
      </c>
      <c r="K66" s="120">
        <v>0</v>
      </c>
      <c r="L66" s="83">
        <v>0</v>
      </c>
      <c r="M66" s="83">
        <v>0</v>
      </c>
      <c r="N66" s="269">
        <v>0</v>
      </c>
      <c r="O66" s="254">
        <f t="shared" si="4"/>
        <v>0</v>
      </c>
      <c r="P66" s="83">
        <v>0</v>
      </c>
      <c r="Q66" s="83">
        <v>0</v>
      </c>
      <c r="R66" s="83">
        <v>0</v>
      </c>
      <c r="S66" s="122">
        <v>0</v>
      </c>
      <c r="T66" s="121">
        <f t="shared" si="5"/>
        <v>0</v>
      </c>
      <c r="U66" s="83">
        <v>0</v>
      </c>
      <c r="V66" s="83">
        <v>0</v>
      </c>
      <c r="W66" s="83">
        <v>0</v>
      </c>
      <c r="X66" s="122">
        <v>0</v>
      </c>
    </row>
    <row r="67" spans="2:24" ht="12.75" hidden="1" customHeight="1" x14ac:dyDescent="0.25">
      <c r="C67" s="55"/>
      <c r="D67" s="55" t="str">
        <f>$D$13</f>
        <v>year 2025</v>
      </c>
      <c r="E67" s="288">
        <f t="shared" si="3"/>
        <v>0</v>
      </c>
      <c r="F67" s="57">
        <v>0</v>
      </c>
      <c r="G67" s="124">
        <v>0</v>
      </c>
      <c r="H67" s="125">
        <v>0</v>
      </c>
      <c r="I67" s="125">
        <v>0</v>
      </c>
      <c r="J67" s="126">
        <v>0</v>
      </c>
      <c r="K67" s="124">
        <v>0</v>
      </c>
      <c r="L67" s="125">
        <v>0</v>
      </c>
      <c r="M67" s="125">
        <v>0</v>
      </c>
      <c r="N67" s="289">
        <v>0</v>
      </c>
      <c r="O67" s="279">
        <f t="shared" si="4"/>
        <v>0</v>
      </c>
      <c r="P67" s="125">
        <v>0</v>
      </c>
      <c r="Q67" s="125">
        <v>0</v>
      </c>
      <c r="R67" s="125">
        <v>0</v>
      </c>
      <c r="S67" s="128">
        <v>0</v>
      </c>
      <c r="T67" s="127">
        <f t="shared" si="5"/>
        <v>0</v>
      </c>
      <c r="U67" s="125">
        <v>0</v>
      </c>
      <c r="V67" s="125">
        <v>0</v>
      </c>
      <c r="W67" s="125">
        <v>0</v>
      </c>
      <c r="X67" s="128">
        <v>0</v>
      </c>
    </row>
    <row r="68" spans="2:24" ht="12.75" hidden="1" customHeight="1" x14ac:dyDescent="0.25">
      <c r="B68" t="s">
        <v>143</v>
      </c>
      <c r="C68" s="81" t="s">
        <v>144</v>
      </c>
      <c r="D68" s="82" t="str">
        <f>$D$12</f>
        <v>year 2026</v>
      </c>
      <c r="E68" s="287">
        <f t="shared" si="3"/>
        <v>0</v>
      </c>
      <c r="F68" s="57">
        <v>0</v>
      </c>
      <c r="G68" s="120">
        <v>0</v>
      </c>
      <c r="H68" s="83">
        <v>0</v>
      </c>
      <c r="I68" s="83">
        <v>0</v>
      </c>
      <c r="J68" s="84">
        <v>0</v>
      </c>
      <c r="K68" s="120">
        <v>0</v>
      </c>
      <c r="L68" s="83">
        <v>0</v>
      </c>
      <c r="M68" s="83">
        <v>0</v>
      </c>
      <c r="N68" s="269">
        <v>0</v>
      </c>
      <c r="O68" s="254">
        <f t="shared" si="4"/>
        <v>0</v>
      </c>
      <c r="P68" s="83">
        <v>0</v>
      </c>
      <c r="Q68" s="83">
        <v>0</v>
      </c>
      <c r="R68" s="83">
        <v>0</v>
      </c>
      <c r="S68" s="122">
        <v>0</v>
      </c>
      <c r="T68" s="121">
        <f t="shared" si="5"/>
        <v>0</v>
      </c>
      <c r="U68" s="83">
        <v>0</v>
      </c>
      <c r="V68" s="83">
        <v>0</v>
      </c>
      <c r="W68" s="83">
        <v>0</v>
      </c>
      <c r="X68" s="122">
        <v>0</v>
      </c>
    </row>
    <row r="69" spans="2:24" ht="12.75" hidden="1" customHeight="1" x14ac:dyDescent="0.25">
      <c r="C69" s="55"/>
      <c r="D69" s="55" t="str">
        <f>$D$13</f>
        <v>year 2025</v>
      </c>
      <c r="E69" s="288">
        <f t="shared" si="3"/>
        <v>0</v>
      </c>
      <c r="F69" s="57">
        <v>0</v>
      </c>
      <c r="G69" s="124">
        <v>0</v>
      </c>
      <c r="H69" s="125">
        <v>0</v>
      </c>
      <c r="I69" s="125">
        <v>0</v>
      </c>
      <c r="J69" s="126">
        <v>0</v>
      </c>
      <c r="K69" s="124">
        <v>0</v>
      </c>
      <c r="L69" s="125">
        <v>0</v>
      </c>
      <c r="M69" s="125">
        <v>0</v>
      </c>
      <c r="N69" s="289">
        <v>0</v>
      </c>
      <c r="O69" s="279">
        <f t="shared" si="4"/>
        <v>0</v>
      </c>
      <c r="P69" s="125">
        <v>0</v>
      </c>
      <c r="Q69" s="125">
        <v>0</v>
      </c>
      <c r="R69" s="125">
        <v>0</v>
      </c>
      <c r="S69" s="128">
        <v>0</v>
      </c>
      <c r="T69" s="127">
        <f t="shared" si="5"/>
        <v>0</v>
      </c>
      <c r="U69" s="125">
        <v>0</v>
      </c>
      <c r="V69" s="125">
        <v>0</v>
      </c>
      <c r="W69" s="125">
        <v>0</v>
      </c>
      <c r="X69" s="128">
        <v>0</v>
      </c>
    </row>
    <row r="70" spans="2:24" ht="12.75" hidden="1" customHeight="1" x14ac:dyDescent="0.25">
      <c r="B70" t="s">
        <v>145</v>
      </c>
      <c r="C70" s="81" t="s">
        <v>146</v>
      </c>
      <c r="D70" s="82" t="str">
        <f>$D$12</f>
        <v>year 2026</v>
      </c>
      <c r="E70" s="287">
        <f t="shared" si="3"/>
        <v>0</v>
      </c>
      <c r="F70" s="57">
        <v>0</v>
      </c>
      <c r="G70" s="120">
        <v>0</v>
      </c>
      <c r="H70" s="83">
        <v>0</v>
      </c>
      <c r="I70" s="83">
        <v>0</v>
      </c>
      <c r="J70" s="84">
        <v>0</v>
      </c>
      <c r="K70" s="120">
        <v>0</v>
      </c>
      <c r="L70" s="83">
        <v>0</v>
      </c>
      <c r="M70" s="83">
        <v>0</v>
      </c>
      <c r="N70" s="269">
        <v>0</v>
      </c>
      <c r="O70" s="254">
        <f t="shared" si="4"/>
        <v>0</v>
      </c>
      <c r="P70" s="83">
        <v>0</v>
      </c>
      <c r="Q70" s="83">
        <v>0</v>
      </c>
      <c r="R70" s="83">
        <v>0</v>
      </c>
      <c r="S70" s="122">
        <v>0</v>
      </c>
      <c r="T70" s="121">
        <f t="shared" si="5"/>
        <v>0</v>
      </c>
      <c r="U70" s="83">
        <v>0</v>
      </c>
      <c r="V70" s="83">
        <v>0</v>
      </c>
      <c r="W70" s="83">
        <v>0</v>
      </c>
      <c r="X70" s="122">
        <v>0</v>
      </c>
    </row>
    <row r="71" spans="2:24" ht="12.75" hidden="1" customHeight="1" x14ac:dyDescent="0.25">
      <c r="C71" s="55"/>
      <c r="D71" s="55" t="str">
        <f>$D$13</f>
        <v>year 2025</v>
      </c>
      <c r="E71" s="288">
        <f t="shared" si="3"/>
        <v>0</v>
      </c>
      <c r="F71" s="57">
        <v>0</v>
      </c>
      <c r="G71" s="124">
        <v>0</v>
      </c>
      <c r="H71" s="125">
        <v>0</v>
      </c>
      <c r="I71" s="125">
        <v>0</v>
      </c>
      <c r="J71" s="126">
        <v>0</v>
      </c>
      <c r="K71" s="124">
        <v>0</v>
      </c>
      <c r="L71" s="125">
        <v>0</v>
      </c>
      <c r="M71" s="125">
        <v>0</v>
      </c>
      <c r="N71" s="289">
        <v>0</v>
      </c>
      <c r="O71" s="279">
        <f t="shared" si="4"/>
        <v>0</v>
      </c>
      <c r="P71" s="125">
        <v>0</v>
      </c>
      <c r="Q71" s="125">
        <v>0</v>
      </c>
      <c r="R71" s="125">
        <v>0</v>
      </c>
      <c r="S71" s="128">
        <v>0</v>
      </c>
      <c r="T71" s="127">
        <f t="shared" si="5"/>
        <v>0</v>
      </c>
      <c r="U71" s="125">
        <v>0</v>
      </c>
      <c r="V71" s="125">
        <v>0</v>
      </c>
      <c r="W71" s="125">
        <v>0</v>
      </c>
      <c r="X71" s="128">
        <v>0</v>
      </c>
    </row>
    <row r="72" spans="2:24" ht="12.75" hidden="1" customHeight="1" x14ac:dyDescent="0.25">
      <c r="B72" t="s">
        <v>147</v>
      </c>
      <c r="C72" s="81" t="s">
        <v>148</v>
      </c>
      <c r="D72" s="82" t="str">
        <f>$D$12</f>
        <v>year 2026</v>
      </c>
      <c r="E72" s="287">
        <f t="shared" si="3"/>
        <v>0</v>
      </c>
      <c r="F72" s="57">
        <v>0</v>
      </c>
      <c r="G72" s="120">
        <v>0</v>
      </c>
      <c r="H72" s="83">
        <v>0</v>
      </c>
      <c r="I72" s="83">
        <v>0</v>
      </c>
      <c r="J72" s="84">
        <v>0</v>
      </c>
      <c r="K72" s="120">
        <v>0</v>
      </c>
      <c r="L72" s="83">
        <v>0</v>
      </c>
      <c r="M72" s="83">
        <v>0</v>
      </c>
      <c r="N72" s="269">
        <v>0</v>
      </c>
      <c r="O72" s="254">
        <f t="shared" si="4"/>
        <v>0</v>
      </c>
      <c r="P72" s="83">
        <v>0</v>
      </c>
      <c r="Q72" s="83">
        <v>0</v>
      </c>
      <c r="R72" s="83">
        <v>0</v>
      </c>
      <c r="S72" s="122">
        <v>0</v>
      </c>
      <c r="T72" s="121">
        <f t="shared" si="5"/>
        <v>0</v>
      </c>
      <c r="U72" s="83">
        <v>0</v>
      </c>
      <c r="V72" s="83">
        <v>0</v>
      </c>
      <c r="W72" s="83">
        <v>0</v>
      </c>
      <c r="X72" s="122">
        <v>0</v>
      </c>
    </row>
    <row r="73" spans="2:24" ht="12.75" hidden="1" customHeight="1" x14ac:dyDescent="0.25">
      <c r="C73" s="55"/>
      <c r="D73" s="55" t="str">
        <f>$D$13</f>
        <v>year 2025</v>
      </c>
      <c r="E73" s="288">
        <f t="shared" si="3"/>
        <v>0</v>
      </c>
      <c r="F73" s="57">
        <v>0</v>
      </c>
      <c r="G73" s="124">
        <v>0</v>
      </c>
      <c r="H73" s="125">
        <v>0</v>
      </c>
      <c r="I73" s="125">
        <v>0</v>
      </c>
      <c r="J73" s="126">
        <v>0</v>
      </c>
      <c r="K73" s="124">
        <v>0</v>
      </c>
      <c r="L73" s="125">
        <v>0</v>
      </c>
      <c r="M73" s="125">
        <v>0</v>
      </c>
      <c r="N73" s="289">
        <v>0</v>
      </c>
      <c r="O73" s="279">
        <f t="shared" si="4"/>
        <v>0</v>
      </c>
      <c r="P73" s="125">
        <v>0</v>
      </c>
      <c r="Q73" s="125">
        <v>0</v>
      </c>
      <c r="R73" s="125">
        <v>0</v>
      </c>
      <c r="S73" s="128">
        <v>0</v>
      </c>
      <c r="T73" s="127">
        <f t="shared" si="5"/>
        <v>0</v>
      </c>
      <c r="U73" s="125">
        <v>0</v>
      </c>
      <c r="V73" s="125">
        <v>0</v>
      </c>
      <c r="W73" s="125">
        <v>0</v>
      </c>
      <c r="X73" s="128">
        <v>0</v>
      </c>
    </row>
    <row r="74" spans="2:24" ht="12.75" hidden="1" customHeight="1" x14ac:dyDescent="0.25">
      <c r="B74" t="s">
        <v>149</v>
      </c>
      <c r="C74" s="81" t="s">
        <v>150</v>
      </c>
      <c r="D74" s="82" t="str">
        <f>$D$12</f>
        <v>year 2026</v>
      </c>
      <c r="E74" s="287">
        <f t="shared" si="3"/>
        <v>0</v>
      </c>
      <c r="F74" s="57">
        <v>0</v>
      </c>
      <c r="G74" s="120">
        <v>0</v>
      </c>
      <c r="H74" s="83">
        <v>0</v>
      </c>
      <c r="I74" s="83">
        <v>0</v>
      </c>
      <c r="J74" s="84">
        <v>0</v>
      </c>
      <c r="K74" s="120">
        <v>0</v>
      </c>
      <c r="L74" s="83">
        <v>0</v>
      </c>
      <c r="M74" s="83">
        <v>0</v>
      </c>
      <c r="N74" s="269">
        <v>0</v>
      </c>
      <c r="O74" s="254">
        <f t="shared" si="4"/>
        <v>0</v>
      </c>
      <c r="P74" s="83">
        <v>0</v>
      </c>
      <c r="Q74" s="83">
        <v>0</v>
      </c>
      <c r="R74" s="83">
        <v>0</v>
      </c>
      <c r="S74" s="122">
        <v>0</v>
      </c>
      <c r="T74" s="121">
        <f t="shared" si="5"/>
        <v>0</v>
      </c>
      <c r="U74" s="83">
        <v>0</v>
      </c>
      <c r="V74" s="83">
        <v>0</v>
      </c>
      <c r="W74" s="83">
        <v>0</v>
      </c>
      <c r="X74" s="122">
        <v>0</v>
      </c>
    </row>
    <row r="75" spans="2:24" ht="12.75" hidden="1" customHeight="1" x14ac:dyDescent="0.25">
      <c r="C75" s="55"/>
      <c r="D75" s="55" t="str">
        <f>$D$13</f>
        <v>year 2025</v>
      </c>
      <c r="E75" s="288">
        <f t="shared" si="3"/>
        <v>0</v>
      </c>
      <c r="F75" s="57">
        <v>0</v>
      </c>
      <c r="G75" s="124">
        <v>0</v>
      </c>
      <c r="H75" s="125">
        <v>0</v>
      </c>
      <c r="I75" s="125">
        <v>0</v>
      </c>
      <c r="J75" s="126">
        <v>0</v>
      </c>
      <c r="K75" s="124">
        <v>0</v>
      </c>
      <c r="L75" s="125">
        <v>0</v>
      </c>
      <c r="M75" s="125">
        <v>0</v>
      </c>
      <c r="N75" s="289">
        <v>0</v>
      </c>
      <c r="O75" s="279">
        <f t="shared" si="4"/>
        <v>0</v>
      </c>
      <c r="P75" s="125">
        <v>0</v>
      </c>
      <c r="Q75" s="125">
        <v>0</v>
      </c>
      <c r="R75" s="125">
        <v>0</v>
      </c>
      <c r="S75" s="128">
        <v>0</v>
      </c>
      <c r="T75" s="127">
        <f t="shared" si="5"/>
        <v>0</v>
      </c>
      <c r="U75" s="125">
        <v>0</v>
      </c>
      <c r="V75" s="125">
        <v>0</v>
      </c>
      <c r="W75" s="125">
        <v>0</v>
      </c>
      <c r="X75" s="128">
        <v>0</v>
      </c>
    </row>
    <row r="76" spans="2:24" ht="12.75" hidden="1" customHeight="1" x14ac:dyDescent="0.25">
      <c r="B76" t="s">
        <v>151</v>
      </c>
      <c r="C76" s="81" t="s">
        <v>152</v>
      </c>
      <c r="D76" s="82" t="str">
        <f>$D$12</f>
        <v>year 2026</v>
      </c>
      <c r="E76" s="287">
        <f t="shared" ref="E76:E89" si="6">SUM(G76:N76)</f>
        <v>0</v>
      </c>
      <c r="F76" s="57">
        <v>0</v>
      </c>
      <c r="G76" s="120">
        <v>0</v>
      </c>
      <c r="H76" s="83">
        <v>0</v>
      </c>
      <c r="I76" s="83">
        <v>0</v>
      </c>
      <c r="J76" s="84">
        <v>0</v>
      </c>
      <c r="K76" s="120">
        <v>0</v>
      </c>
      <c r="L76" s="83">
        <v>0</v>
      </c>
      <c r="M76" s="83">
        <v>0</v>
      </c>
      <c r="N76" s="269">
        <v>0</v>
      </c>
      <c r="O76" s="254">
        <f t="shared" ref="O76:O107" si="7">SUM(P76:S76)</f>
        <v>0</v>
      </c>
      <c r="P76" s="83">
        <v>0</v>
      </c>
      <c r="Q76" s="83">
        <v>0</v>
      </c>
      <c r="R76" s="83">
        <v>0</v>
      </c>
      <c r="S76" s="122">
        <v>0</v>
      </c>
      <c r="T76" s="121">
        <f t="shared" ref="T76:T107" si="8">SUM(U76:X76)</f>
        <v>0</v>
      </c>
      <c r="U76" s="83">
        <v>0</v>
      </c>
      <c r="V76" s="83">
        <v>0</v>
      </c>
      <c r="W76" s="83">
        <v>0</v>
      </c>
      <c r="X76" s="122">
        <v>0</v>
      </c>
    </row>
    <row r="77" spans="2:24" ht="12.75" hidden="1" customHeight="1" x14ac:dyDescent="0.25">
      <c r="C77" s="55"/>
      <c r="D77" s="55" t="str">
        <f>$D$13</f>
        <v>year 2025</v>
      </c>
      <c r="E77" s="288">
        <f t="shared" si="6"/>
        <v>0</v>
      </c>
      <c r="F77" s="57">
        <v>0</v>
      </c>
      <c r="G77" s="124">
        <v>0</v>
      </c>
      <c r="H77" s="125">
        <v>0</v>
      </c>
      <c r="I77" s="125">
        <v>0</v>
      </c>
      <c r="J77" s="126">
        <v>0</v>
      </c>
      <c r="K77" s="124">
        <v>0</v>
      </c>
      <c r="L77" s="125">
        <v>0</v>
      </c>
      <c r="M77" s="125">
        <v>0</v>
      </c>
      <c r="N77" s="289">
        <v>0</v>
      </c>
      <c r="O77" s="279">
        <f t="shared" si="7"/>
        <v>0</v>
      </c>
      <c r="P77" s="125">
        <v>0</v>
      </c>
      <c r="Q77" s="125">
        <v>0</v>
      </c>
      <c r="R77" s="125">
        <v>0</v>
      </c>
      <c r="S77" s="128">
        <v>0</v>
      </c>
      <c r="T77" s="127">
        <f t="shared" si="8"/>
        <v>0</v>
      </c>
      <c r="U77" s="125">
        <v>0</v>
      </c>
      <c r="V77" s="125">
        <v>0</v>
      </c>
      <c r="W77" s="125">
        <v>0</v>
      </c>
      <c r="X77" s="128">
        <v>0</v>
      </c>
    </row>
    <row r="78" spans="2:24" ht="12.75" hidden="1" customHeight="1" x14ac:dyDescent="0.25">
      <c r="B78" t="s">
        <v>153</v>
      </c>
      <c r="C78" s="81" t="s">
        <v>154</v>
      </c>
      <c r="D78" s="82" t="str">
        <f>$D$12</f>
        <v>year 2026</v>
      </c>
      <c r="E78" s="287">
        <f t="shared" si="6"/>
        <v>0</v>
      </c>
      <c r="F78" s="57">
        <v>0</v>
      </c>
      <c r="G78" s="120">
        <v>0</v>
      </c>
      <c r="H78" s="83">
        <v>0</v>
      </c>
      <c r="I78" s="83">
        <v>0</v>
      </c>
      <c r="J78" s="84">
        <v>0</v>
      </c>
      <c r="K78" s="120">
        <v>0</v>
      </c>
      <c r="L78" s="83">
        <v>0</v>
      </c>
      <c r="M78" s="83">
        <v>0</v>
      </c>
      <c r="N78" s="269">
        <v>0</v>
      </c>
      <c r="O78" s="254">
        <f t="shared" si="7"/>
        <v>0</v>
      </c>
      <c r="P78" s="83">
        <v>0</v>
      </c>
      <c r="Q78" s="83">
        <v>0</v>
      </c>
      <c r="R78" s="83">
        <v>0</v>
      </c>
      <c r="S78" s="122">
        <v>0</v>
      </c>
      <c r="T78" s="121">
        <f t="shared" si="8"/>
        <v>0</v>
      </c>
      <c r="U78" s="83">
        <v>0</v>
      </c>
      <c r="V78" s="83">
        <v>0</v>
      </c>
      <c r="W78" s="83">
        <v>0</v>
      </c>
      <c r="X78" s="122">
        <v>0</v>
      </c>
    </row>
    <row r="79" spans="2:24" ht="12.75" hidden="1" customHeight="1" x14ac:dyDescent="0.25">
      <c r="C79" s="55"/>
      <c r="D79" s="55" t="str">
        <f>$D$13</f>
        <v>year 2025</v>
      </c>
      <c r="E79" s="288">
        <f t="shared" si="6"/>
        <v>0</v>
      </c>
      <c r="F79" s="57">
        <v>0</v>
      </c>
      <c r="G79" s="124">
        <v>0</v>
      </c>
      <c r="H79" s="125">
        <v>0</v>
      </c>
      <c r="I79" s="125">
        <v>0</v>
      </c>
      <c r="J79" s="126">
        <v>0</v>
      </c>
      <c r="K79" s="124">
        <v>0</v>
      </c>
      <c r="L79" s="125">
        <v>0</v>
      </c>
      <c r="M79" s="125">
        <v>0</v>
      </c>
      <c r="N79" s="289">
        <v>0</v>
      </c>
      <c r="O79" s="279">
        <f t="shared" si="7"/>
        <v>0</v>
      </c>
      <c r="P79" s="125">
        <v>0</v>
      </c>
      <c r="Q79" s="125">
        <v>0</v>
      </c>
      <c r="R79" s="125">
        <v>0</v>
      </c>
      <c r="S79" s="128">
        <v>0</v>
      </c>
      <c r="T79" s="127">
        <f t="shared" si="8"/>
        <v>0</v>
      </c>
      <c r="U79" s="125">
        <v>0</v>
      </c>
      <c r="V79" s="125">
        <v>0</v>
      </c>
      <c r="W79" s="125">
        <v>0</v>
      </c>
      <c r="X79" s="128">
        <v>0</v>
      </c>
    </row>
    <row r="80" spans="2:24" ht="12.75" hidden="1" customHeight="1" x14ac:dyDescent="0.25">
      <c r="B80" t="s">
        <v>155</v>
      </c>
      <c r="C80" s="81" t="s">
        <v>156</v>
      </c>
      <c r="D80" s="82" t="str">
        <f>$D$12</f>
        <v>year 2026</v>
      </c>
      <c r="E80" s="287">
        <f t="shared" si="6"/>
        <v>0</v>
      </c>
      <c r="F80" s="57">
        <v>0</v>
      </c>
      <c r="G80" s="120">
        <v>0</v>
      </c>
      <c r="H80" s="83">
        <v>0</v>
      </c>
      <c r="I80" s="83">
        <v>0</v>
      </c>
      <c r="J80" s="84">
        <v>0</v>
      </c>
      <c r="K80" s="120">
        <v>0</v>
      </c>
      <c r="L80" s="83">
        <v>0</v>
      </c>
      <c r="M80" s="83">
        <v>0</v>
      </c>
      <c r="N80" s="269">
        <v>0</v>
      </c>
      <c r="O80" s="254">
        <f t="shared" si="7"/>
        <v>0</v>
      </c>
      <c r="P80" s="83">
        <v>0</v>
      </c>
      <c r="Q80" s="83">
        <v>0</v>
      </c>
      <c r="R80" s="83">
        <v>0</v>
      </c>
      <c r="S80" s="122">
        <v>0</v>
      </c>
      <c r="T80" s="121">
        <f t="shared" si="8"/>
        <v>0</v>
      </c>
      <c r="U80" s="83">
        <v>0</v>
      </c>
      <c r="V80" s="83">
        <v>0</v>
      </c>
      <c r="W80" s="83">
        <v>0</v>
      </c>
      <c r="X80" s="122">
        <v>0</v>
      </c>
    </row>
    <row r="81" spans="2:24" ht="12.75" hidden="1" customHeight="1" x14ac:dyDescent="0.25">
      <c r="C81" s="55"/>
      <c r="D81" s="55" t="str">
        <f>$D$13</f>
        <v>year 2025</v>
      </c>
      <c r="E81" s="288">
        <f t="shared" si="6"/>
        <v>0</v>
      </c>
      <c r="F81" s="57">
        <v>0</v>
      </c>
      <c r="G81" s="124">
        <v>0</v>
      </c>
      <c r="H81" s="125">
        <v>0</v>
      </c>
      <c r="I81" s="125">
        <v>0</v>
      </c>
      <c r="J81" s="126">
        <v>0</v>
      </c>
      <c r="K81" s="124">
        <v>0</v>
      </c>
      <c r="L81" s="125">
        <v>0</v>
      </c>
      <c r="M81" s="125">
        <v>0</v>
      </c>
      <c r="N81" s="289">
        <v>0</v>
      </c>
      <c r="O81" s="279">
        <f t="shared" si="7"/>
        <v>0</v>
      </c>
      <c r="P81" s="125">
        <v>0</v>
      </c>
      <c r="Q81" s="125">
        <v>0</v>
      </c>
      <c r="R81" s="125">
        <v>0</v>
      </c>
      <c r="S81" s="128">
        <v>0</v>
      </c>
      <c r="T81" s="127">
        <f t="shared" si="8"/>
        <v>0</v>
      </c>
      <c r="U81" s="125">
        <v>0</v>
      </c>
      <c r="V81" s="125">
        <v>0</v>
      </c>
      <c r="W81" s="125">
        <v>0</v>
      </c>
      <c r="X81" s="128">
        <v>0</v>
      </c>
    </row>
    <row r="82" spans="2:24" ht="12.75" hidden="1" customHeight="1" x14ac:dyDescent="0.25">
      <c r="B82" t="s">
        <v>157</v>
      </c>
      <c r="C82" s="81" t="s">
        <v>158</v>
      </c>
      <c r="D82" s="82" t="str">
        <f>$D$12</f>
        <v>year 2026</v>
      </c>
      <c r="E82" s="287">
        <f t="shared" si="6"/>
        <v>0</v>
      </c>
      <c r="F82" s="57">
        <v>0</v>
      </c>
      <c r="G82" s="120">
        <v>0</v>
      </c>
      <c r="H82" s="83">
        <v>0</v>
      </c>
      <c r="I82" s="83">
        <v>0</v>
      </c>
      <c r="J82" s="84">
        <v>0</v>
      </c>
      <c r="K82" s="120">
        <v>0</v>
      </c>
      <c r="L82" s="83">
        <v>0</v>
      </c>
      <c r="M82" s="83">
        <v>0</v>
      </c>
      <c r="N82" s="269">
        <v>0</v>
      </c>
      <c r="O82" s="254">
        <f t="shared" si="7"/>
        <v>0</v>
      </c>
      <c r="P82" s="83">
        <v>0</v>
      </c>
      <c r="Q82" s="83">
        <v>0</v>
      </c>
      <c r="R82" s="83">
        <v>0</v>
      </c>
      <c r="S82" s="122">
        <v>0</v>
      </c>
      <c r="T82" s="121">
        <f t="shared" si="8"/>
        <v>0</v>
      </c>
      <c r="U82" s="83">
        <v>0</v>
      </c>
      <c r="V82" s="83">
        <v>0</v>
      </c>
      <c r="W82" s="83">
        <v>0</v>
      </c>
      <c r="X82" s="122">
        <v>0</v>
      </c>
    </row>
    <row r="83" spans="2:24" ht="12.75" hidden="1" customHeight="1" x14ac:dyDescent="0.25">
      <c r="C83" s="55"/>
      <c r="D83" s="55" t="str">
        <f>$D$13</f>
        <v>year 2025</v>
      </c>
      <c r="E83" s="288">
        <f t="shared" si="6"/>
        <v>0</v>
      </c>
      <c r="F83" s="57">
        <v>0</v>
      </c>
      <c r="G83" s="124">
        <v>0</v>
      </c>
      <c r="H83" s="125">
        <v>0</v>
      </c>
      <c r="I83" s="125">
        <v>0</v>
      </c>
      <c r="J83" s="126">
        <v>0</v>
      </c>
      <c r="K83" s="124">
        <v>0</v>
      </c>
      <c r="L83" s="125">
        <v>0</v>
      </c>
      <c r="M83" s="125">
        <v>0</v>
      </c>
      <c r="N83" s="289">
        <v>0</v>
      </c>
      <c r="O83" s="279">
        <f t="shared" si="7"/>
        <v>0</v>
      </c>
      <c r="P83" s="125">
        <v>0</v>
      </c>
      <c r="Q83" s="125">
        <v>0</v>
      </c>
      <c r="R83" s="125">
        <v>0</v>
      </c>
      <c r="S83" s="128">
        <v>0</v>
      </c>
      <c r="T83" s="127">
        <f t="shared" si="8"/>
        <v>0</v>
      </c>
      <c r="U83" s="125">
        <v>0</v>
      </c>
      <c r="V83" s="125">
        <v>0</v>
      </c>
      <c r="W83" s="125">
        <v>0</v>
      </c>
      <c r="X83" s="128">
        <v>0</v>
      </c>
    </row>
    <row r="84" spans="2:24" ht="12.75" hidden="1" customHeight="1" x14ac:dyDescent="0.25">
      <c r="B84" t="s">
        <v>159</v>
      </c>
      <c r="C84" s="81" t="s">
        <v>160</v>
      </c>
      <c r="D84" s="82" t="str">
        <f>$D$12</f>
        <v>year 2026</v>
      </c>
      <c r="E84" s="287">
        <f t="shared" si="6"/>
        <v>0</v>
      </c>
      <c r="F84" s="57">
        <v>0</v>
      </c>
      <c r="G84" s="120">
        <v>0</v>
      </c>
      <c r="H84" s="83">
        <v>0</v>
      </c>
      <c r="I84" s="83">
        <v>0</v>
      </c>
      <c r="J84" s="84">
        <v>0</v>
      </c>
      <c r="K84" s="120">
        <v>0</v>
      </c>
      <c r="L84" s="83">
        <v>0</v>
      </c>
      <c r="M84" s="83">
        <v>0</v>
      </c>
      <c r="N84" s="269">
        <v>0</v>
      </c>
      <c r="O84" s="254">
        <f t="shared" si="7"/>
        <v>0</v>
      </c>
      <c r="P84" s="83">
        <v>0</v>
      </c>
      <c r="Q84" s="83">
        <v>0</v>
      </c>
      <c r="R84" s="83">
        <v>0</v>
      </c>
      <c r="S84" s="122">
        <v>0</v>
      </c>
      <c r="T84" s="121">
        <f t="shared" si="8"/>
        <v>0</v>
      </c>
      <c r="U84" s="83">
        <v>0</v>
      </c>
      <c r="V84" s="83">
        <v>0</v>
      </c>
      <c r="W84" s="83">
        <v>0</v>
      </c>
      <c r="X84" s="122">
        <v>0</v>
      </c>
    </row>
    <row r="85" spans="2:24" ht="12.75" hidden="1" customHeight="1" x14ac:dyDescent="0.25">
      <c r="C85" s="55"/>
      <c r="D85" s="55" t="str">
        <f>$D$13</f>
        <v>year 2025</v>
      </c>
      <c r="E85" s="288">
        <f t="shared" si="6"/>
        <v>0</v>
      </c>
      <c r="F85" s="57">
        <v>0</v>
      </c>
      <c r="G85" s="124">
        <v>0</v>
      </c>
      <c r="H85" s="125">
        <v>0</v>
      </c>
      <c r="I85" s="125">
        <v>0</v>
      </c>
      <c r="J85" s="126">
        <v>0</v>
      </c>
      <c r="K85" s="124">
        <v>0</v>
      </c>
      <c r="L85" s="125">
        <v>0</v>
      </c>
      <c r="M85" s="125">
        <v>0</v>
      </c>
      <c r="N85" s="289">
        <v>0</v>
      </c>
      <c r="O85" s="279">
        <f t="shared" si="7"/>
        <v>0</v>
      </c>
      <c r="P85" s="125">
        <v>0</v>
      </c>
      <c r="Q85" s="125">
        <v>0</v>
      </c>
      <c r="R85" s="125">
        <v>0</v>
      </c>
      <c r="S85" s="128">
        <v>0</v>
      </c>
      <c r="T85" s="127">
        <f t="shared" si="8"/>
        <v>0</v>
      </c>
      <c r="U85" s="125">
        <v>0</v>
      </c>
      <c r="V85" s="125">
        <v>0</v>
      </c>
      <c r="W85" s="125">
        <v>0</v>
      </c>
      <c r="X85" s="128">
        <v>0</v>
      </c>
    </row>
    <row r="86" spans="2:24" ht="12.75" hidden="1" customHeight="1" x14ac:dyDescent="0.25">
      <c r="B86" t="s">
        <v>161</v>
      </c>
      <c r="C86" s="81" t="s">
        <v>162</v>
      </c>
      <c r="D86" s="82" t="str">
        <f>$D$12</f>
        <v>year 2026</v>
      </c>
      <c r="E86" s="287">
        <f t="shared" si="6"/>
        <v>0</v>
      </c>
      <c r="F86" s="57">
        <v>0</v>
      </c>
      <c r="G86" s="120">
        <v>0</v>
      </c>
      <c r="H86" s="83">
        <v>0</v>
      </c>
      <c r="I86" s="83">
        <v>0</v>
      </c>
      <c r="J86" s="84">
        <v>0</v>
      </c>
      <c r="K86" s="120">
        <v>0</v>
      </c>
      <c r="L86" s="83">
        <v>0</v>
      </c>
      <c r="M86" s="83">
        <v>0</v>
      </c>
      <c r="N86" s="269">
        <v>0</v>
      </c>
      <c r="O86" s="254">
        <f t="shared" si="7"/>
        <v>0</v>
      </c>
      <c r="P86" s="83">
        <v>0</v>
      </c>
      <c r="Q86" s="83">
        <v>0</v>
      </c>
      <c r="R86" s="83">
        <v>0</v>
      </c>
      <c r="S86" s="122">
        <v>0</v>
      </c>
      <c r="T86" s="121">
        <f t="shared" si="8"/>
        <v>0</v>
      </c>
      <c r="U86" s="83">
        <v>0</v>
      </c>
      <c r="V86" s="83">
        <v>0</v>
      </c>
      <c r="W86" s="83">
        <v>0</v>
      </c>
      <c r="X86" s="122">
        <v>0</v>
      </c>
    </row>
    <row r="87" spans="2:24" ht="12.75" hidden="1" customHeight="1" x14ac:dyDescent="0.25">
      <c r="C87" s="55"/>
      <c r="D87" s="55" t="str">
        <f>$D$13</f>
        <v>year 2025</v>
      </c>
      <c r="E87" s="288">
        <f t="shared" si="6"/>
        <v>0</v>
      </c>
      <c r="F87" s="57">
        <v>0</v>
      </c>
      <c r="G87" s="124">
        <v>0</v>
      </c>
      <c r="H87" s="125">
        <v>0</v>
      </c>
      <c r="I87" s="125">
        <v>0</v>
      </c>
      <c r="J87" s="126">
        <v>0</v>
      </c>
      <c r="K87" s="124">
        <v>0</v>
      </c>
      <c r="L87" s="125">
        <v>0</v>
      </c>
      <c r="M87" s="125">
        <v>0</v>
      </c>
      <c r="N87" s="289">
        <v>0</v>
      </c>
      <c r="O87" s="279">
        <f t="shared" si="7"/>
        <v>0</v>
      </c>
      <c r="P87" s="125">
        <v>0</v>
      </c>
      <c r="Q87" s="125">
        <v>0</v>
      </c>
      <c r="R87" s="125">
        <v>0</v>
      </c>
      <c r="S87" s="128">
        <v>0</v>
      </c>
      <c r="T87" s="127">
        <f t="shared" si="8"/>
        <v>0</v>
      </c>
      <c r="U87" s="125">
        <v>0</v>
      </c>
      <c r="V87" s="125">
        <v>0</v>
      </c>
      <c r="W87" s="125">
        <v>0</v>
      </c>
      <c r="X87" s="128">
        <v>0</v>
      </c>
    </row>
    <row r="88" spans="2:24" ht="12.75" hidden="1" customHeight="1" x14ac:dyDescent="0.25">
      <c r="B88" t="s">
        <v>163</v>
      </c>
      <c r="C88" s="81" t="s">
        <v>164</v>
      </c>
      <c r="D88" s="82" t="str">
        <f>$D$12</f>
        <v>year 2026</v>
      </c>
      <c r="E88" s="287">
        <f t="shared" si="6"/>
        <v>0</v>
      </c>
      <c r="F88" s="57">
        <v>0</v>
      </c>
      <c r="G88" s="120">
        <v>0</v>
      </c>
      <c r="H88" s="83">
        <v>0</v>
      </c>
      <c r="I88" s="83">
        <v>0</v>
      </c>
      <c r="J88" s="84">
        <v>0</v>
      </c>
      <c r="K88" s="120">
        <v>0</v>
      </c>
      <c r="L88" s="83">
        <v>0</v>
      </c>
      <c r="M88" s="83">
        <v>0</v>
      </c>
      <c r="N88" s="269">
        <v>0</v>
      </c>
      <c r="O88" s="254">
        <f t="shared" si="7"/>
        <v>0</v>
      </c>
      <c r="P88" s="83">
        <v>0</v>
      </c>
      <c r="Q88" s="83">
        <v>0</v>
      </c>
      <c r="R88" s="83">
        <v>0</v>
      </c>
      <c r="S88" s="122">
        <v>0</v>
      </c>
      <c r="T88" s="121">
        <f t="shared" si="8"/>
        <v>0</v>
      </c>
      <c r="U88" s="83">
        <v>0</v>
      </c>
      <c r="V88" s="83">
        <v>0</v>
      </c>
      <c r="W88" s="83">
        <v>0</v>
      </c>
      <c r="X88" s="122">
        <v>0</v>
      </c>
    </row>
    <row r="89" spans="2:24" ht="12.75" hidden="1" customHeight="1" x14ac:dyDescent="0.25">
      <c r="C89" s="276"/>
      <c r="D89" s="276" t="str">
        <f>$D$13</f>
        <v>year 2025</v>
      </c>
      <c r="E89" s="290">
        <f t="shared" si="6"/>
        <v>0</v>
      </c>
      <c r="F89" s="291">
        <v>0</v>
      </c>
      <c r="G89" s="292">
        <v>0</v>
      </c>
      <c r="H89" s="293">
        <v>0</v>
      </c>
      <c r="I89" s="293">
        <v>0</v>
      </c>
      <c r="J89" s="294">
        <v>0</v>
      </c>
      <c r="K89" s="292">
        <v>0</v>
      </c>
      <c r="L89" s="293">
        <v>0</v>
      </c>
      <c r="M89" s="293">
        <v>0</v>
      </c>
      <c r="N89" s="295">
        <v>0</v>
      </c>
      <c r="O89" s="280">
        <f t="shared" si="7"/>
        <v>0</v>
      </c>
      <c r="P89" s="132">
        <v>0</v>
      </c>
      <c r="Q89" s="132">
        <v>0</v>
      </c>
      <c r="R89" s="132">
        <v>0</v>
      </c>
      <c r="S89" s="135">
        <v>0</v>
      </c>
      <c r="T89" s="134">
        <f t="shared" si="8"/>
        <v>0</v>
      </c>
      <c r="U89" s="132">
        <v>0</v>
      </c>
      <c r="V89" s="132">
        <v>0</v>
      </c>
      <c r="W89" s="132">
        <v>0</v>
      </c>
      <c r="X89" s="135">
        <v>0</v>
      </c>
    </row>
    <row r="90" spans="2:24" ht="20.25" customHeight="1" x14ac:dyDescent="0.25">
      <c r="C90" s="34" t="str">
        <f>IF(INT(AktJahrMonat)&gt;201503,"","Note: The total amount of claims is only recorded as from Q2 2014 if the amount in arrears is &gt;= 5% of the claim; for previous quarters no suitable data is yet available.")</f>
        <v/>
      </c>
    </row>
    <row r="91" spans="2:24" ht="12.75" customHeight="1" x14ac:dyDescent="0.25">
      <c r="C91" s="34" t="str">
        <f>IF(INT(AktJahrMonat)&gt;=201606,"","Note: Guarantees for reasons of export promotion are only recorded as from Q2 2015.")</f>
        <v/>
      </c>
    </row>
    <row r="92" spans="2:24" ht="12.75" customHeight="1" x14ac:dyDescent="0.25">
      <c r="C92" s="34" t="str">
        <f>IF(INT(AktJahrMonat)&gt;=201703,"","Note: Cover assets are only split into obligated and guaranteed assets as from Q1 2016.")</f>
        <v/>
      </c>
    </row>
  </sheetData>
  <mergeCells count="1">
    <mergeCell ref="T8:X8"/>
  </mergeCells>
  <printOptions horizontalCentered="1"/>
  <pageMargins left="0.39374999999999999" right="0.31527777777777799" top="0.78749999999999998" bottom="0.59027777777777801" header="0.51180555555555496" footer="0.39374999999999999"/>
  <pageSetup paperSize="9" scale="85" fitToHeight="2" orientation="landscape" r:id="rId1"/>
  <headerFooter>
    <oddFooter>&amp;L&amp;8 &amp;C&amp;8 &amp;R&amp;8 Seite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pageSetUpPr fitToPage="1"/>
  </sheetPr>
  <dimension ref="A1:IW92"/>
  <sheetViews>
    <sheetView showGridLines="0" showRowColHeaders="0" zoomScaleNormal="100" zoomScaleSheetLayoutView="100" workbookViewId="0">
      <selection activeCell="Q99" sqref="Q99"/>
    </sheetView>
  </sheetViews>
  <sheetFormatPr baseColWidth="10" defaultColWidth="9.1796875" defaultRowHeight="12.5" x14ac:dyDescent="0.25"/>
  <cols>
    <col min="1" max="1" width="0.81640625" style="12" customWidth="1"/>
    <col min="2" max="2" width="11.453125" style="13" hidden="1" customWidth="1"/>
    <col min="3" max="3" width="26.6328125" style="12" customWidth="1"/>
    <col min="4" max="4" width="11.453125" style="12" customWidth="1"/>
    <col min="5" max="14" width="11.453125" style="12" hidden="1" customWidth="1"/>
    <col min="15" max="16" width="11.453125" style="12" customWidth="1"/>
    <col min="17" max="17" width="12.36328125" style="12" customWidth="1"/>
    <col min="18" max="18" width="12.1796875" style="12" customWidth="1"/>
    <col min="19" max="24" width="11.453125" style="12" customWidth="1"/>
    <col min="25" max="25" width="0.81640625" style="12" customWidth="1"/>
    <col min="26" max="257" width="11.453125" style="12" customWidth="1"/>
    <col min="258" max="1025" width="11.453125" customWidth="1"/>
  </cols>
  <sheetData>
    <row r="1" spans="2:24" ht="3" customHeight="1" x14ac:dyDescent="0.25"/>
    <row r="2" spans="2:24" ht="12.75" customHeight="1" x14ac:dyDescent="0.25">
      <c r="C2" s="13" t="s">
        <v>176</v>
      </c>
    </row>
    <row r="3" spans="2:24" ht="12.75" customHeight="1" x14ac:dyDescent="0.25">
      <c r="C3" s="63"/>
    </row>
    <row r="4" spans="2:24" ht="12.75" customHeight="1" x14ac:dyDescent="0.3">
      <c r="C4" s="471" t="s">
        <v>72</v>
      </c>
      <c r="D4" s="64"/>
      <c r="E4" s="64"/>
      <c r="F4" s="64"/>
      <c r="G4" s="64"/>
      <c r="H4" s="64"/>
      <c r="I4" s="64"/>
      <c r="J4" s="64"/>
      <c r="K4" s="64"/>
      <c r="L4" s="64"/>
      <c r="M4" s="64"/>
      <c r="N4" s="64"/>
      <c r="O4" s="64"/>
      <c r="R4" s="64"/>
    </row>
    <row r="5" spans="2:24" ht="12.75" customHeight="1" x14ac:dyDescent="0.25">
      <c r="C5" s="471" t="s">
        <v>70</v>
      </c>
      <c r="D5" s="88"/>
      <c r="E5" s="88"/>
      <c r="F5" s="88"/>
      <c r="G5" s="89"/>
      <c r="H5" s="90"/>
      <c r="I5" s="90"/>
      <c r="J5" s="90"/>
      <c r="K5" s="89"/>
      <c r="L5" s="90"/>
      <c r="M5" s="90"/>
      <c r="N5" s="90"/>
      <c r="O5" s="90"/>
      <c r="P5" s="23"/>
      <c r="Q5" s="23"/>
      <c r="R5" s="90"/>
      <c r="S5" s="23"/>
    </row>
    <row r="6" spans="2:24" ht="15" customHeight="1" x14ac:dyDescent="0.25">
      <c r="C6" s="471" t="str">
        <f>UebInstitutQuartal</f>
        <v>3. Quarter 2026</v>
      </c>
      <c r="D6" s="23"/>
      <c r="E6" s="23"/>
      <c r="F6" s="23"/>
      <c r="G6" s="23"/>
      <c r="H6" s="23"/>
      <c r="I6" s="23"/>
      <c r="J6" s="23"/>
      <c r="K6" s="23"/>
      <c r="L6" s="23"/>
      <c r="M6" s="23"/>
      <c r="N6" s="23"/>
      <c r="O6" s="23"/>
      <c r="P6" s="23"/>
      <c r="Q6" s="23"/>
      <c r="R6" s="23"/>
      <c r="S6" s="23"/>
    </row>
    <row r="7" spans="2:24" ht="25" customHeight="1" x14ac:dyDescent="0.25">
      <c r="C7" s="23"/>
      <c r="D7" s="23"/>
      <c r="E7" s="23"/>
      <c r="F7" s="23"/>
      <c r="G7" s="23"/>
      <c r="H7" s="23"/>
      <c r="I7" s="23"/>
      <c r="J7" s="23"/>
      <c r="K7" s="23"/>
      <c r="L7" s="23"/>
      <c r="M7" s="23"/>
      <c r="N7" s="23"/>
      <c r="O7" s="23"/>
      <c r="P7" s="23"/>
      <c r="Q7" s="23"/>
      <c r="R7" s="23"/>
      <c r="S7" s="23"/>
    </row>
    <row r="8" spans="2:24" ht="22.5" customHeight="1" x14ac:dyDescent="0.25">
      <c r="C8" s="23"/>
      <c r="D8" s="23"/>
      <c r="E8" s="91" t="s">
        <v>177</v>
      </c>
      <c r="F8" s="92"/>
      <c r="G8" s="93"/>
      <c r="H8" s="93"/>
      <c r="I8" s="93"/>
      <c r="J8" s="93"/>
      <c r="K8" s="93"/>
      <c r="L8" s="93"/>
      <c r="M8" s="93"/>
      <c r="N8" s="93"/>
      <c r="O8" s="482" t="s">
        <v>178</v>
      </c>
      <c r="P8" s="483"/>
      <c r="Q8" s="483"/>
      <c r="R8" s="483"/>
      <c r="S8" s="484"/>
      <c r="T8" s="485" t="s">
        <v>179</v>
      </c>
      <c r="U8" s="486"/>
      <c r="V8" s="486"/>
      <c r="W8" s="486"/>
      <c r="X8" s="487"/>
    </row>
    <row r="9" spans="2:24" ht="12.75" customHeight="1" x14ac:dyDescent="0.25">
      <c r="C9" s="23"/>
      <c r="D9" s="23"/>
      <c r="E9" s="95" t="s">
        <v>180</v>
      </c>
      <c r="F9" s="96"/>
      <c r="G9" s="97" t="s">
        <v>181</v>
      </c>
      <c r="H9" s="78"/>
      <c r="I9" s="78"/>
      <c r="J9" s="78"/>
      <c r="K9" s="97" t="s">
        <v>182</v>
      </c>
      <c r="L9" s="78"/>
      <c r="M9" s="78"/>
      <c r="N9" s="78"/>
      <c r="O9" s="98" t="s">
        <v>57</v>
      </c>
      <c r="P9" s="99" t="s">
        <v>74</v>
      </c>
      <c r="Q9" s="78"/>
      <c r="R9" s="78"/>
      <c r="S9" s="100"/>
      <c r="T9" s="98" t="str">
        <f>O9</f>
        <v>Total</v>
      </c>
      <c r="U9" s="99" t="str">
        <f>P9</f>
        <v>thereof</v>
      </c>
      <c r="V9" s="78"/>
      <c r="W9" s="78"/>
      <c r="X9" s="100"/>
    </row>
    <row r="10" spans="2:24" s="101" customFormat="1" ht="33.75" customHeight="1" x14ac:dyDescent="0.25">
      <c r="B10" s="102"/>
      <c r="C10" s="103"/>
      <c r="D10" s="103"/>
      <c r="E10" s="104"/>
      <c r="F10" s="105" t="s">
        <v>183</v>
      </c>
      <c r="G10" s="106" t="s">
        <v>184</v>
      </c>
      <c r="H10" s="107" t="s">
        <v>173</v>
      </c>
      <c r="I10" s="107" t="s">
        <v>174</v>
      </c>
      <c r="J10" s="108" t="s">
        <v>185</v>
      </c>
      <c r="K10" s="106" t="s">
        <v>184</v>
      </c>
      <c r="L10" s="107" t="s">
        <v>173</v>
      </c>
      <c r="M10" s="107" t="s">
        <v>174</v>
      </c>
      <c r="N10" s="108" t="s">
        <v>185</v>
      </c>
      <c r="O10" s="109"/>
      <c r="P10" s="107" t="s">
        <v>86</v>
      </c>
      <c r="Q10" s="107" t="s">
        <v>173</v>
      </c>
      <c r="R10" s="107" t="s">
        <v>174</v>
      </c>
      <c r="S10" s="110" t="s">
        <v>175</v>
      </c>
      <c r="T10" s="109"/>
      <c r="U10" s="107" t="str">
        <f>P10</f>
        <v>State</v>
      </c>
      <c r="V10" s="107" t="str">
        <f>Q10</f>
        <v>Regional authorities</v>
      </c>
      <c r="W10" s="107" t="str">
        <f>R10</f>
        <v>Local authorities</v>
      </c>
      <c r="X10" s="110" t="str">
        <f>S10</f>
        <v>Other debtors</v>
      </c>
    </row>
    <row r="11" spans="2:24" ht="12.75" customHeight="1" x14ac:dyDescent="0.25">
      <c r="C11" s="55" t="s">
        <v>86</v>
      </c>
      <c r="D11" s="56" t="str">
        <f>AktQuartal</f>
        <v>3. Quarter</v>
      </c>
      <c r="E11" s="111" t="str">
        <f>Einheit_Waehrung</f>
        <v>€ mn.</v>
      </c>
      <c r="F11" s="112" t="str">
        <f>E11</f>
        <v>€ mn.</v>
      </c>
      <c r="G11" s="113" t="str">
        <f>E11</f>
        <v>€ mn.</v>
      </c>
      <c r="H11" s="114" t="str">
        <f>E11</f>
        <v>€ mn.</v>
      </c>
      <c r="I11" s="114" t="str">
        <f>E11</f>
        <v>€ mn.</v>
      </c>
      <c r="J11" s="115" t="str">
        <f>E11</f>
        <v>€ mn.</v>
      </c>
      <c r="K11" s="113" t="str">
        <f>I11</f>
        <v>€ mn.</v>
      </c>
      <c r="L11" s="114" t="str">
        <f>I11</f>
        <v>€ mn.</v>
      </c>
      <c r="M11" s="114" t="str">
        <f>I11</f>
        <v>€ mn.</v>
      </c>
      <c r="N11" s="115" t="str">
        <f>I11</f>
        <v>€ mn.</v>
      </c>
      <c r="O11" s="116" t="str">
        <f>E11</f>
        <v>€ mn.</v>
      </c>
      <c r="P11" s="117" t="str">
        <f>O11</f>
        <v>€ mn.</v>
      </c>
      <c r="Q11" s="80" t="str">
        <f>O11</f>
        <v>€ mn.</v>
      </c>
      <c r="R11" s="80" t="str">
        <f>O11</f>
        <v>€ mn.</v>
      </c>
      <c r="S11" s="118" t="str">
        <f>O11</f>
        <v>€ mn.</v>
      </c>
      <c r="T11" s="116" t="str">
        <f>O11</f>
        <v>€ mn.</v>
      </c>
      <c r="U11" s="117" t="str">
        <f>T11</f>
        <v>€ mn.</v>
      </c>
      <c r="V11" s="80" t="str">
        <f>T11</f>
        <v>€ mn.</v>
      </c>
      <c r="W11" s="80" t="str">
        <f>T11</f>
        <v>€ mn.</v>
      </c>
      <c r="X11" s="118" t="str">
        <f>T11</f>
        <v>€ mn.</v>
      </c>
    </row>
    <row r="12" spans="2:24" ht="12.75" customHeight="1" x14ac:dyDescent="0.25">
      <c r="B12" s="13" t="s">
        <v>87</v>
      </c>
      <c r="C12" s="81" t="s">
        <v>88</v>
      </c>
      <c r="D12" s="82" t="str">
        <f>"year "&amp;AktJahr</f>
        <v>year 2026</v>
      </c>
      <c r="E12" s="119">
        <f t="shared" ref="E12:E43" si="0">SUM(G12:N12)</f>
        <v>0</v>
      </c>
      <c r="F12" s="46">
        <v>0</v>
      </c>
      <c r="G12" s="120">
        <v>0</v>
      </c>
      <c r="H12" s="83">
        <v>0</v>
      </c>
      <c r="I12" s="83">
        <v>0</v>
      </c>
      <c r="J12" s="84">
        <v>0</v>
      </c>
      <c r="K12" s="120">
        <v>0</v>
      </c>
      <c r="L12" s="83">
        <v>0</v>
      </c>
      <c r="M12" s="83">
        <v>0</v>
      </c>
      <c r="N12" s="84">
        <v>0</v>
      </c>
      <c r="O12" s="121">
        <f t="shared" ref="O12:O43" si="1">SUM(P12:S12)</f>
        <v>0</v>
      </c>
      <c r="P12" s="83">
        <v>0</v>
      </c>
      <c r="Q12" s="83">
        <v>0</v>
      </c>
      <c r="R12" s="83">
        <v>0</v>
      </c>
      <c r="S12" s="122">
        <v>0</v>
      </c>
      <c r="T12" s="121">
        <f t="shared" ref="T12:T43" si="2">SUM(U12:X12)</f>
        <v>0</v>
      </c>
      <c r="U12" s="83">
        <v>0</v>
      </c>
      <c r="V12" s="83">
        <v>0</v>
      </c>
      <c r="W12" s="83">
        <v>0</v>
      </c>
      <c r="X12" s="122">
        <v>0</v>
      </c>
    </row>
    <row r="13" spans="2:24" ht="12.75" customHeight="1" x14ac:dyDescent="0.25">
      <c r="C13" s="55"/>
      <c r="D13" s="55" t="str">
        <f>"year "&amp;(AktJahr-1)</f>
        <v>year 2025</v>
      </c>
      <c r="E13" s="123">
        <f t="shared" si="0"/>
        <v>0</v>
      </c>
      <c r="F13" s="57">
        <v>0</v>
      </c>
      <c r="G13" s="124">
        <v>0</v>
      </c>
      <c r="H13" s="125">
        <v>0</v>
      </c>
      <c r="I13" s="125">
        <v>0</v>
      </c>
      <c r="J13" s="126">
        <v>0</v>
      </c>
      <c r="K13" s="124">
        <v>0</v>
      </c>
      <c r="L13" s="125">
        <v>0</v>
      </c>
      <c r="M13" s="125">
        <v>0</v>
      </c>
      <c r="N13" s="126">
        <v>0</v>
      </c>
      <c r="O13" s="127">
        <f t="shared" si="1"/>
        <v>0</v>
      </c>
      <c r="P13" s="125">
        <v>0</v>
      </c>
      <c r="Q13" s="125">
        <v>0</v>
      </c>
      <c r="R13" s="125">
        <v>0</v>
      </c>
      <c r="S13" s="128">
        <v>0</v>
      </c>
      <c r="T13" s="127">
        <f t="shared" si="2"/>
        <v>0</v>
      </c>
      <c r="U13" s="125">
        <v>0</v>
      </c>
      <c r="V13" s="125">
        <v>0</v>
      </c>
      <c r="W13" s="125">
        <v>0</v>
      </c>
      <c r="X13" s="128">
        <v>0</v>
      </c>
    </row>
    <row r="14" spans="2:24" ht="12.75" hidden="1" customHeight="1" x14ac:dyDescent="0.25">
      <c r="B14" s="13" t="s">
        <v>89</v>
      </c>
      <c r="C14" s="81" t="s">
        <v>90</v>
      </c>
      <c r="D14" s="82" t="str">
        <f>$D$12</f>
        <v>year 2026</v>
      </c>
      <c r="E14" s="119">
        <f t="shared" si="0"/>
        <v>0</v>
      </c>
      <c r="F14" s="57">
        <v>0</v>
      </c>
      <c r="G14" s="120">
        <v>0</v>
      </c>
      <c r="H14" s="83">
        <v>0</v>
      </c>
      <c r="I14" s="83">
        <v>0</v>
      </c>
      <c r="J14" s="84">
        <v>0</v>
      </c>
      <c r="K14" s="120">
        <v>0</v>
      </c>
      <c r="L14" s="83">
        <v>0</v>
      </c>
      <c r="M14" s="83">
        <v>0</v>
      </c>
      <c r="N14" s="84">
        <v>0</v>
      </c>
      <c r="O14" s="121">
        <f t="shared" si="1"/>
        <v>0</v>
      </c>
      <c r="P14" s="83">
        <v>0</v>
      </c>
      <c r="Q14" s="83">
        <v>0</v>
      </c>
      <c r="R14" s="83">
        <v>0</v>
      </c>
      <c r="S14" s="122">
        <v>0</v>
      </c>
      <c r="T14" s="121">
        <f t="shared" si="2"/>
        <v>0</v>
      </c>
      <c r="U14" s="83">
        <v>0</v>
      </c>
      <c r="V14" s="83">
        <v>0</v>
      </c>
      <c r="W14" s="83">
        <v>0</v>
      </c>
      <c r="X14" s="122">
        <v>0</v>
      </c>
    </row>
    <row r="15" spans="2:24" ht="12.75" hidden="1" customHeight="1" x14ac:dyDescent="0.25">
      <c r="C15" s="55"/>
      <c r="D15" s="55" t="str">
        <f>$D$13</f>
        <v>year 2025</v>
      </c>
      <c r="E15" s="123">
        <f t="shared" si="0"/>
        <v>0</v>
      </c>
      <c r="F15" s="57">
        <v>0</v>
      </c>
      <c r="G15" s="124">
        <v>0</v>
      </c>
      <c r="H15" s="125">
        <v>0</v>
      </c>
      <c r="I15" s="125">
        <v>0</v>
      </c>
      <c r="J15" s="126">
        <v>0</v>
      </c>
      <c r="K15" s="124">
        <v>0</v>
      </c>
      <c r="L15" s="125">
        <v>0</v>
      </c>
      <c r="M15" s="125">
        <v>0</v>
      </c>
      <c r="N15" s="126">
        <v>0</v>
      </c>
      <c r="O15" s="127">
        <f t="shared" si="1"/>
        <v>0</v>
      </c>
      <c r="P15" s="125">
        <v>0</v>
      </c>
      <c r="Q15" s="125">
        <v>0</v>
      </c>
      <c r="R15" s="125">
        <v>0</v>
      </c>
      <c r="S15" s="128">
        <v>0</v>
      </c>
      <c r="T15" s="127">
        <f t="shared" si="2"/>
        <v>0</v>
      </c>
      <c r="U15" s="125">
        <v>0</v>
      </c>
      <c r="V15" s="125">
        <v>0</v>
      </c>
      <c r="W15" s="125">
        <v>0</v>
      </c>
      <c r="X15" s="128">
        <v>0</v>
      </c>
    </row>
    <row r="16" spans="2:24" ht="12.75" hidden="1" customHeight="1" x14ac:dyDescent="0.25">
      <c r="B16" s="87" t="s">
        <v>91</v>
      </c>
      <c r="C16" s="81" t="s">
        <v>92</v>
      </c>
      <c r="D16" s="82" t="str">
        <f>$D$12</f>
        <v>year 2026</v>
      </c>
      <c r="E16" s="119">
        <f t="shared" si="0"/>
        <v>0</v>
      </c>
      <c r="F16" s="57">
        <v>0</v>
      </c>
      <c r="G16" s="120">
        <v>0</v>
      </c>
      <c r="H16" s="83">
        <v>0</v>
      </c>
      <c r="I16" s="83">
        <v>0</v>
      </c>
      <c r="J16" s="84">
        <v>0</v>
      </c>
      <c r="K16" s="120">
        <v>0</v>
      </c>
      <c r="L16" s="83">
        <v>0</v>
      </c>
      <c r="M16" s="83">
        <v>0</v>
      </c>
      <c r="N16" s="84">
        <v>0</v>
      </c>
      <c r="O16" s="121">
        <f t="shared" si="1"/>
        <v>0</v>
      </c>
      <c r="P16" s="83">
        <v>0</v>
      </c>
      <c r="Q16" s="83">
        <v>0</v>
      </c>
      <c r="R16" s="83">
        <v>0</v>
      </c>
      <c r="S16" s="122">
        <v>0</v>
      </c>
      <c r="T16" s="121">
        <f t="shared" si="2"/>
        <v>0</v>
      </c>
      <c r="U16" s="83">
        <v>0</v>
      </c>
      <c r="V16" s="83">
        <v>0</v>
      </c>
      <c r="W16" s="83">
        <v>0</v>
      </c>
      <c r="X16" s="122">
        <v>0</v>
      </c>
    </row>
    <row r="17" spans="2:24" ht="12.75" hidden="1" customHeight="1" x14ac:dyDescent="0.25">
      <c r="C17" s="56"/>
      <c r="D17" s="55" t="str">
        <f>$D$13</f>
        <v>year 2025</v>
      </c>
      <c r="E17" s="123">
        <f t="shared" si="0"/>
        <v>0</v>
      </c>
      <c r="F17" s="57">
        <v>0</v>
      </c>
      <c r="G17" s="124">
        <v>0</v>
      </c>
      <c r="H17" s="125">
        <v>0</v>
      </c>
      <c r="I17" s="125">
        <v>0</v>
      </c>
      <c r="J17" s="126">
        <v>0</v>
      </c>
      <c r="K17" s="124">
        <v>0</v>
      </c>
      <c r="L17" s="125">
        <v>0</v>
      </c>
      <c r="M17" s="125">
        <v>0</v>
      </c>
      <c r="N17" s="126">
        <v>0</v>
      </c>
      <c r="O17" s="127">
        <f t="shared" si="1"/>
        <v>0</v>
      </c>
      <c r="P17" s="125">
        <v>0</v>
      </c>
      <c r="Q17" s="125">
        <v>0</v>
      </c>
      <c r="R17" s="125">
        <v>0</v>
      </c>
      <c r="S17" s="128">
        <v>0</v>
      </c>
      <c r="T17" s="127">
        <f t="shared" si="2"/>
        <v>0</v>
      </c>
      <c r="U17" s="125">
        <v>0</v>
      </c>
      <c r="V17" s="125">
        <v>0</v>
      </c>
      <c r="W17" s="125">
        <v>0</v>
      </c>
      <c r="X17" s="128">
        <v>0</v>
      </c>
    </row>
    <row r="18" spans="2:24" ht="12.75" hidden="1" customHeight="1" x14ac:dyDescent="0.25">
      <c r="B18" s="87" t="s">
        <v>93</v>
      </c>
      <c r="C18" s="81" t="s">
        <v>94</v>
      </c>
      <c r="D18" s="82" t="str">
        <f>$D$12</f>
        <v>year 2026</v>
      </c>
      <c r="E18" s="119">
        <f t="shared" si="0"/>
        <v>0</v>
      </c>
      <c r="F18" s="57">
        <v>0</v>
      </c>
      <c r="G18" s="120">
        <v>0</v>
      </c>
      <c r="H18" s="83">
        <v>0</v>
      </c>
      <c r="I18" s="83">
        <v>0</v>
      </c>
      <c r="J18" s="84">
        <v>0</v>
      </c>
      <c r="K18" s="120">
        <v>0</v>
      </c>
      <c r="L18" s="83">
        <v>0</v>
      </c>
      <c r="M18" s="83">
        <v>0</v>
      </c>
      <c r="N18" s="84">
        <v>0</v>
      </c>
      <c r="O18" s="121">
        <f t="shared" si="1"/>
        <v>0</v>
      </c>
      <c r="P18" s="83">
        <v>0</v>
      </c>
      <c r="Q18" s="83">
        <v>0</v>
      </c>
      <c r="R18" s="83">
        <v>0</v>
      </c>
      <c r="S18" s="122">
        <v>0</v>
      </c>
      <c r="T18" s="121">
        <f t="shared" si="2"/>
        <v>0</v>
      </c>
      <c r="U18" s="83">
        <v>0</v>
      </c>
      <c r="V18" s="83">
        <v>0</v>
      </c>
      <c r="W18" s="83">
        <v>0</v>
      </c>
      <c r="X18" s="122">
        <v>0</v>
      </c>
    </row>
    <row r="19" spans="2:24" ht="12.75" hidden="1" customHeight="1" x14ac:dyDescent="0.25">
      <c r="C19" s="55"/>
      <c r="D19" s="55" t="str">
        <f>$D$13</f>
        <v>year 2025</v>
      </c>
      <c r="E19" s="123">
        <f t="shared" si="0"/>
        <v>0</v>
      </c>
      <c r="F19" s="57">
        <v>0</v>
      </c>
      <c r="G19" s="124">
        <v>0</v>
      </c>
      <c r="H19" s="125">
        <v>0</v>
      </c>
      <c r="I19" s="125">
        <v>0</v>
      </c>
      <c r="J19" s="126">
        <v>0</v>
      </c>
      <c r="K19" s="124">
        <v>0</v>
      </c>
      <c r="L19" s="125">
        <v>0</v>
      </c>
      <c r="M19" s="125">
        <v>0</v>
      </c>
      <c r="N19" s="126">
        <v>0</v>
      </c>
      <c r="O19" s="127">
        <f t="shared" si="1"/>
        <v>0</v>
      </c>
      <c r="P19" s="125">
        <v>0</v>
      </c>
      <c r="Q19" s="125">
        <v>0</v>
      </c>
      <c r="R19" s="125">
        <v>0</v>
      </c>
      <c r="S19" s="128">
        <v>0</v>
      </c>
      <c r="T19" s="127">
        <f t="shared" si="2"/>
        <v>0</v>
      </c>
      <c r="U19" s="125">
        <v>0</v>
      </c>
      <c r="V19" s="125">
        <v>0</v>
      </c>
      <c r="W19" s="125">
        <v>0</v>
      </c>
      <c r="X19" s="128">
        <v>0</v>
      </c>
    </row>
    <row r="20" spans="2:24" ht="12.75" hidden="1" customHeight="1" x14ac:dyDescent="0.25">
      <c r="B20" s="87" t="s">
        <v>95</v>
      </c>
      <c r="C20" s="81" t="s">
        <v>96</v>
      </c>
      <c r="D20" s="82" t="str">
        <f>$D$12</f>
        <v>year 2026</v>
      </c>
      <c r="E20" s="119">
        <f t="shared" si="0"/>
        <v>0</v>
      </c>
      <c r="F20" s="57">
        <v>0</v>
      </c>
      <c r="G20" s="120">
        <v>0</v>
      </c>
      <c r="H20" s="83">
        <v>0</v>
      </c>
      <c r="I20" s="83">
        <v>0</v>
      </c>
      <c r="J20" s="84">
        <v>0</v>
      </c>
      <c r="K20" s="120">
        <v>0</v>
      </c>
      <c r="L20" s="83">
        <v>0</v>
      </c>
      <c r="M20" s="83">
        <v>0</v>
      </c>
      <c r="N20" s="84">
        <v>0</v>
      </c>
      <c r="O20" s="121">
        <f t="shared" si="1"/>
        <v>0</v>
      </c>
      <c r="P20" s="83">
        <v>0</v>
      </c>
      <c r="Q20" s="83">
        <v>0</v>
      </c>
      <c r="R20" s="83">
        <v>0</v>
      </c>
      <c r="S20" s="122">
        <v>0</v>
      </c>
      <c r="T20" s="121">
        <f t="shared" si="2"/>
        <v>0</v>
      </c>
      <c r="U20" s="83">
        <v>0</v>
      </c>
      <c r="V20" s="83">
        <v>0</v>
      </c>
      <c r="W20" s="83">
        <v>0</v>
      </c>
      <c r="X20" s="122">
        <v>0</v>
      </c>
    </row>
    <row r="21" spans="2:24" ht="12.75" hidden="1" customHeight="1" x14ac:dyDescent="0.25">
      <c r="C21" s="56"/>
      <c r="D21" s="55" t="str">
        <f>$D$13</f>
        <v>year 2025</v>
      </c>
      <c r="E21" s="123">
        <f t="shared" si="0"/>
        <v>0</v>
      </c>
      <c r="F21" s="57">
        <v>0</v>
      </c>
      <c r="G21" s="124">
        <v>0</v>
      </c>
      <c r="H21" s="125">
        <v>0</v>
      </c>
      <c r="I21" s="125">
        <v>0</v>
      </c>
      <c r="J21" s="126">
        <v>0</v>
      </c>
      <c r="K21" s="124">
        <v>0</v>
      </c>
      <c r="L21" s="125">
        <v>0</v>
      </c>
      <c r="M21" s="125">
        <v>0</v>
      </c>
      <c r="N21" s="126">
        <v>0</v>
      </c>
      <c r="O21" s="127">
        <f t="shared" si="1"/>
        <v>0</v>
      </c>
      <c r="P21" s="125">
        <v>0</v>
      </c>
      <c r="Q21" s="125">
        <v>0</v>
      </c>
      <c r="R21" s="125">
        <v>0</v>
      </c>
      <c r="S21" s="128">
        <v>0</v>
      </c>
      <c r="T21" s="127">
        <f t="shared" si="2"/>
        <v>0</v>
      </c>
      <c r="U21" s="125">
        <v>0</v>
      </c>
      <c r="V21" s="125">
        <v>0</v>
      </c>
      <c r="W21" s="125">
        <v>0</v>
      </c>
      <c r="X21" s="128">
        <v>0</v>
      </c>
    </row>
    <row r="22" spans="2:24" ht="12.75" hidden="1" customHeight="1" x14ac:dyDescent="0.25">
      <c r="B22" s="87" t="s">
        <v>97</v>
      </c>
      <c r="C22" s="81" t="s">
        <v>98</v>
      </c>
      <c r="D22" s="82" t="str">
        <f>$D$12</f>
        <v>year 2026</v>
      </c>
      <c r="E22" s="119">
        <f t="shared" si="0"/>
        <v>0</v>
      </c>
      <c r="F22" s="57">
        <v>0</v>
      </c>
      <c r="G22" s="120">
        <v>0</v>
      </c>
      <c r="H22" s="83">
        <v>0</v>
      </c>
      <c r="I22" s="83">
        <v>0</v>
      </c>
      <c r="J22" s="84">
        <v>0</v>
      </c>
      <c r="K22" s="120">
        <v>0</v>
      </c>
      <c r="L22" s="83">
        <v>0</v>
      </c>
      <c r="M22" s="83">
        <v>0</v>
      </c>
      <c r="N22" s="84">
        <v>0</v>
      </c>
      <c r="O22" s="121">
        <f t="shared" si="1"/>
        <v>0</v>
      </c>
      <c r="P22" s="83">
        <v>0</v>
      </c>
      <c r="Q22" s="83">
        <v>0</v>
      </c>
      <c r="R22" s="83">
        <v>0</v>
      </c>
      <c r="S22" s="122">
        <v>0</v>
      </c>
      <c r="T22" s="121">
        <f t="shared" si="2"/>
        <v>0</v>
      </c>
      <c r="U22" s="83">
        <v>0</v>
      </c>
      <c r="V22" s="83">
        <v>0</v>
      </c>
      <c r="W22" s="83">
        <v>0</v>
      </c>
      <c r="X22" s="122">
        <v>0</v>
      </c>
    </row>
    <row r="23" spans="2:24" ht="12.75" hidden="1" customHeight="1" x14ac:dyDescent="0.25">
      <c r="C23" s="55"/>
      <c r="D23" s="55" t="str">
        <f>$D$13</f>
        <v>year 2025</v>
      </c>
      <c r="E23" s="123">
        <f t="shared" si="0"/>
        <v>0</v>
      </c>
      <c r="F23" s="57">
        <v>0</v>
      </c>
      <c r="G23" s="124">
        <v>0</v>
      </c>
      <c r="H23" s="125">
        <v>0</v>
      </c>
      <c r="I23" s="125">
        <v>0</v>
      </c>
      <c r="J23" s="126">
        <v>0</v>
      </c>
      <c r="K23" s="124">
        <v>0</v>
      </c>
      <c r="L23" s="125">
        <v>0</v>
      </c>
      <c r="M23" s="125">
        <v>0</v>
      </c>
      <c r="N23" s="126">
        <v>0</v>
      </c>
      <c r="O23" s="127">
        <f t="shared" si="1"/>
        <v>0</v>
      </c>
      <c r="P23" s="125">
        <v>0</v>
      </c>
      <c r="Q23" s="125">
        <v>0</v>
      </c>
      <c r="R23" s="125">
        <v>0</v>
      </c>
      <c r="S23" s="128">
        <v>0</v>
      </c>
      <c r="T23" s="127">
        <f t="shared" si="2"/>
        <v>0</v>
      </c>
      <c r="U23" s="125">
        <v>0</v>
      </c>
      <c r="V23" s="125">
        <v>0</v>
      </c>
      <c r="W23" s="125">
        <v>0</v>
      </c>
      <c r="X23" s="128">
        <v>0</v>
      </c>
    </row>
    <row r="24" spans="2:24" ht="12.75" hidden="1" customHeight="1" x14ac:dyDescent="0.25">
      <c r="B24" s="87" t="s">
        <v>99</v>
      </c>
      <c r="C24" s="81" t="s">
        <v>100</v>
      </c>
      <c r="D24" s="82" t="str">
        <f>$D$12</f>
        <v>year 2026</v>
      </c>
      <c r="E24" s="119">
        <f t="shared" si="0"/>
        <v>0</v>
      </c>
      <c r="F24" s="57">
        <v>0</v>
      </c>
      <c r="G24" s="120">
        <v>0</v>
      </c>
      <c r="H24" s="83">
        <v>0</v>
      </c>
      <c r="I24" s="83">
        <v>0</v>
      </c>
      <c r="J24" s="84">
        <v>0</v>
      </c>
      <c r="K24" s="120">
        <v>0</v>
      </c>
      <c r="L24" s="83">
        <v>0</v>
      </c>
      <c r="M24" s="83">
        <v>0</v>
      </c>
      <c r="N24" s="84">
        <v>0</v>
      </c>
      <c r="O24" s="121">
        <f t="shared" si="1"/>
        <v>0</v>
      </c>
      <c r="P24" s="83">
        <v>0</v>
      </c>
      <c r="Q24" s="83">
        <v>0</v>
      </c>
      <c r="R24" s="83">
        <v>0</v>
      </c>
      <c r="S24" s="122">
        <v>0</v>
      </c>
      <c r="T24" s="121">
        <f t="shared" si="2"/>
        <v>0</v>
      </c>
      <c r="U24" s="83">
        <v>0</v>
      </c>
      <c r="V24" s="83">
        <v>0</v>
      </c>
      <c r="W24" s="83">
        <v>0</v>
      </c>
      <c r="X24" s="122">
        <v>0</v>
      </c>
    </row>
    <row r="25" spans="2:24" ht="12.75" hidden="1" customHeight="1" x14ac:dyDescent="0.25">
      <c r="C25" s="55"/>
      <c r="D25" s="55" t="str">
        <f>$D$13</f>
        <v>year 2025</v>
      </c>
      <c r="E25" s="123">
        <f t="shared" si="0"/>
        <v>0</v>
      </c>
      <c r="F25" s="57">
        <v>0</v>
      </c>
      <c r="G25" s="124">
        <v>0</v>
      </c>
      <c r="H25" s="125">
        <v>0</v>
      </c>
      <c r="I25" s="125">
        <v>0</v>
      </c>
      <c r="J25" s="126">
        <v>0</v>
      </c>
      <c r="K25" s="124">
        <v>0</v>
      </c>
      <c r="L25" s="125">
        <v>0</v>
      </c>
      <c r="M25" s="125">
        <v>0</v>
      </c>
      <c r="N25" s="126">
        <v>0</v>
      </c>
      <c r="O25" s="127">
        <f t="shared" si="1"/>
        <v>0</v>
      </c>
      <c r="P25" s="125">
        <v>0</v>
      </c>
      <c r="Q25" s="125">
        <v>0</v>
      </c>
      <c r="R25" s="125">
        <v>0</v>
      </c>
      <c r="S25" s="128">
        <v>0</v>
      </c>
      <c r="T25" s="127">
        <f t="shared" si="2"/>
        <v>0</v>
      </c>
      <c r="U25" s="125">
        <v>0</v>
      </c>
      <c r="V25" s="125">
        <v>0</v>
      </c>
      <c r="W25" s="125">
        <v>0</v>
      </c>
      <c r="X25" s="128">
        <v>0</v>
      </c>
    </row>
    <row r="26" spans="2:24" ht="12.75" hidden="1" customHeight="1" x14ac:dyDescent="0.25">
      <c r="B26" s="13" t="s">
        <v>101</v>
      </c>
      <c r="C26" s="81" t="s">
        <v>102</v>
      </c>
      <c r="D26" s="82" t="str">
        <f>$D$12</f>
        <v>year 2026</v>
      </c>
      <c r="E26" s="119">
        <f t="shared" si="0"/>
        <v>0</v>
      </c>
      <c r="F26" s="57">
        <v>0</v>
      </c>
      <c r="G26" s="120">
        <v>0</v>
      </c>
      <c r="H26" s="83">
        <v>0</v>
      </c>
      <c r="I26" s="83">
        <v>0</v>
      </c>
      <c r="J26" s="84">
        <v>0</v>
      </c>
      <c r="K26" s="120">
        <v>0</v>
      </c>
      <c r="L26" s="83">
        <v>0</v>
      </c>
      <c r="M26" s="83">
        <v>0</v>
      </c>
      <c r="N26" s="84">
        <v>0</v>
      </c>
      <c r="O26" s="121">
        <f t="shared" si="1"/>
        <v>0</v>
      </c>
      <c r="P26" s="83">
        <v>0</v>
      </c>
      <c r="Q26" s="83">
        <v>0</v>
      </c>
      <c r="R26" s="83">
        <v>0</v>
      </c>
      <c r="S26" s="122">
        <v>0</v>
      </c>
      <c r="T26" s="121">
        <f t="shared" si="2"/>
        <v>0</v>
      </c>
      <c r="U26" s="83">
        <v>0</v>
      </c>
      <c r="V26" s="83">
        <v>0</v>
      </c>
      <c r="W26" s="83">
        <v>0</v>
      </c>
      <c r="X26" s="122">
        <v>0</v>
      </c>
    </row>
    <row r="27" spans="2:24" ht="12.75" hidden="1" customHeight="1" x14ac:dyDescent="0.25">
      <c r="C27" s="55"/>
      <c r="D27" s="55" t="str">
        <f>$D$13</f>
        <v>year 2025</v>
      </c>
      <c r="E27" s="123">
        <f t="shared" si="0"/>
        <v>0</v>
      </c>
      <c r="F27" s="57">
        <v>0</v>
      </c>
      <c r="G27" s="124">
        <v>0</v>
      </c>
      <c r="H27" s="125">
        <v>0</v>
      </c>
      <c r="I27" s="125">
        <v>0</v>
      </c>
      <c r="J27" s="126">
        <v>0</v>
      </c>
      <c r="K27" s="124">
        <v>0</v>
      </c>
      <c r="L27" s="125">
        <v>0</v>
      </c>
      <c r="M27" s="125">
        <v>0</v>
      </c>
      <c r="N27" s="126">
        <v>0</v>
      </c>
      <c r="O27" s="127">
        <f t="shared" si="1"/>
        <v>0</v>
      </c>
      <c r="P27" s="125">
        <v>0</v>
      </c>
      <c r="Q27" s="125">
        <v>0</v>
      </c>
      <c r="R27" s="125">
        <v>0</v>
      </c>
      <c r="S27" s="128">
        <v>0</v>
      </c>
      <c r="T27" s="127">
        <f t="shared" si="2"/>
        <v>0</v>
      </c>
      <c r="U27" s="125">
        <v>0</v>
      </c>
      <c r="V27" s="125">
        <v>0</v>
      </c>
      <c r="W27" s="125">
        <v>0</v>
      </c>
      <c r="X27" s="128">
        <v>0</v>
      </c>
    </row>
    <row r="28" spans="2:24" ht="12.75" hidden="1" customHeight="1" x14ac:dyDescent="0.25">
      <c r="B28" s="13" t="s">
        <v>103</v>
      </c>
      <c r="C28" s="81" t="s">
        <v>104</v>
      </c>
      <c r="D28" s="82" t="str">
        <f>$D$12</f>
        <v>year 2026</v>
      </c>
      <c r="E28" s="119">
        <f t="shared" si="0"/>
        <v>0</v>
      </c>
      <c r="F28" s="57">
        <v>0</v>
      </c>
      <c r="G28" s="120">
        <v>0</v>
      </c>
      <c r="H28" s="83">
        <v>0</v>
      </c>
      <c r="I28" s="83">
        <v>0</v>
      </c>
      <c r="J28" s="84">
        <v>0</v>
      </c>
      <c r="K28" s="120">
        <v>0</v>
      </c>
      <c r="L28" s="83">
        <v>0</v>
      </c>
      <c r="M28" s="83">
        <v>0</v>
      </c>
      <c r="N28" s="84">
        <v>0</v>
      </c>
      <c r="O28" s="121">
        <f t="shared" si="1"/>
        <v>0</v>
      </c>
      <c r="P28" s="83">
        <v>0</v>
      </c>
      <c r="Q28" s="83">
        <v>0</v>
      </c>
      <c r="R28" s="83">
        <v>0</v>
      </c>
      <c r="S28" s="122">
        <v>0</v>
      </c>
      <c r="T28" s="121">
        <f t="shared" si="2"/>
        <v>0</v>
      </c>
      <c r="U28" s="83">
        <v>0</v>
      </c>
      <c r="V28" s="83">
        <v>0</v>
      </c>
      <c r="W28" s="83">
        <v>0</v>
      </c>
      <c r="X28" s="122">
        <v>0</v>
      </c>
    </row>
    <row r="29" spans="2:24" ht="12.75" hidden="1" customHeight="1" x14ac:dyDescent="0.25">
      <c r="C29" s="55"/>
      <c r="D29" s="55" t="str">
        <f>$D$13</f>
        <v>year 2025</v>
      </c>
      <c r="E29" s="123">
        <f t="shared" si="0"/>
        <v>0</v>
      </c>
      <c r="F29" s="57">
        <v>0</v>
      </c>
      <c r="G29" s="124">
        <v>0</v>
      </c>
      <c r="H29" s="125">
        <v>0</v>
      </c>
      <c r="I29" s="125">
        <v>0</v>
      </c>
      <c r="J29" s="126">
        <v>0</v>
      </c>
      <c r="K29" s="124">
        <v>0</v>
      </c>
      <c r="L29" s="125">
        <v>0</v>
      </c>
      <c r="M29" s="125">
        <v>0</v>
      </c>
      <c r="N29" s="126">
        <v>0</v>
      </c>
      <c r="O29" s="127">
        <f t="shared" si="1"/>
        <v>0</v>
      </c>
      <c r="P29" s="125">
        <v>0</v>
      </c>
      <c r="Q29" s="125">
        <v>0</v>
      </c>
      <c r="R29" s="125">
        <v>0</v>
      </c>
      <c r="S29" s="128">
        <v>0</v>
      </c>
      <c r="T29" s="127">
        <f t="shared" si="2"/>
        <v>0</v>
      </c>
      <c r="U29" s="125">
        <v>0</v>
      </c>
      <c r="V29" s="125">
        <v>0</v>
      </c>
      <c r="W29" s="125">
        <v>0</v>
      </c>
      <c r="X29" s="128">
        <v>0</v>
      </c>
    </row>
    <row r="30" spans="2:24" ht="12.75" hidden="1" customHeight="1" x14ac:dyDescent="0.25">
      <c r="B30" s="13" t="s">
        <v>105</v>
      </c>
      <c r="C30" s="81" t="s">
        <v>106</v>
      </c>
      <c r="D30" s="82" t="str">
        <f>$D$12</f>
        <v>year 2026</v>
      </c>
      <c r="E30" s="119">
        <f t="shared" si="0"/>
        <v>0</v>
      </c>
      <c r="F30" s="57">
        <v>0</v>
      </c>
      <c r="G30" s="120">
        <v>0</v>
      </c>
      <c r="H30" s="83">
        <v>0</v>
      </c>
      <c r="I30" s="83">
        <v>0</v>
      </c>
      <c r="J30" s="84">
        <v>0</v>
      </c>
      <c r="K30" s="120">
        <v>0</v>
      </c>
      <c r="L30" s="83">
        <v>0</v>
      </c>
      <c r="M30" s="83">
        <v>0</v>
      </c>
      <c r="N30" s="84">
        <v>0</v>
      </c>
      <c r="O30" s="121">
        <f t="shared" si="1"/>
        <v>0</v>
      </c>
      <c r="P30" s="83">
        <v>0</v>
      </c>
      <c r="Q30" s="83">
        <v>0</v>
      </c>
      <c r="R30" s="83">
        <v>0</v>
      </c>
      <c r="S30" s="122">
        <v>0</v>
      </c>
      <c r="T30" s="121">
        <f t="shared" si="2"/>
        <v>0</v>
      </c>
      <c r="U30" s="83">
        <v>0</v>
      </c>
      <c r="V30" s="83">
        <v>0</v>
      </c>
      <c r="W30" s="83">
        <v>0</v>
      </c>
      <c r="X30" s="122">
        <v>0</v>
      </c>
    </row>
    <row r="31" spans="2:24" ht="12.75" hidden="1" customHeight="1" x14ac:dyDescent="0.25">
      <c r="C31" s="55"/>
      <c r="D31" s="55" t="str">
        <f>$D$13</f>
        <v>year 2025</v>
      </c>
      <c r="E31" s="123">
        <f t="shared" si="0"/>
        <v>0</v>
      </c>
      <c r="F31" s="57">
        <v>0</v>
      </c>
      <c r="G31" s="124">
        <v>0</v>
      </c>
      <c r="H31" s="125">
        <v>0</v>
      </c>
      <c r="I31" s="125">
        <v>0</v>
      </c>
      <c r="J31" s="126">
        <v>0</v>
      </c>
      <c r="K31" s="124">
        <v>0</v>
      </c>
      <c r="L31" s="125">
        <v>0</v>
      </c>
      <c r="M31" s="125">
        <v>0</v>
      </c>
      <c r="N31" s="126">
        <v>0</v>
      </c>
      <c r="O31" s="127">
        <f t="shared" si="1"/>
        <v>0</v>
      </c>
      <c r="P31" s="125">
        <v>0</v>
      </c>
      <c r="Q31" s="125">
        <v>0</v>
      </c>
      <c r="R31" s="125">
        <v>0</v>
      </c>
      <c r="S31" s="128">
        <v>0</v>
      </c>
      <c r="T31" s="127">
        <f t="shared" si="2"/>
        <v>0</v>
      </c>
      <c r="U31" s="125">
        <v>0</v>
      </c>
      <c r="V31" s="125">
        <v>0</v>
      </c>
      <c r="W31" s="125">
        <v>0</v>
      </c>
      <c r="X31" s="128">
        <v>0</v>
      </c>
    </row>
    <row r="32" spans="2:24" ht="12.75" hidden="1" customHeight="1" x14ac:dyDescent="0.25">
      <c r="B32" s="13" t="s">
        <v>107</v>
      </c>
      <c r="C32" s="81" t="s">
        <v>108</v>
      </c>
      <c r="D32" s="82" t="str">
        <f>$D$12</f>
        <v>year 2026</v>
      </c>
      <c r="E32" s="119">
        <f t="shared" si="0"/>
        <v>0</v>
      </c>
      <c r="F32" s="57">
        <v>0</v>
      </c>
      <c r="G32" s="120">
        <v>0</v>
      </c>
      <c r="H32" s="83">
        <v>0</v>
      </c>
      <c r="I32" s="83">
        <v>0</v>
      </c>
      <c r="J32" s="84">
        <v>0</v>
      </c>
      <c r="K32" s="120">
        <v>0</v>
      </c>
      <c r="L32" s="83">
        <v>0</v>
      </c>
      <c r="M32" s="83">
        <v>0</v>
      </c>
      <c r="N32" s="84">
        <v>0</v>
      </c>
      <c r="O32" s="121">
        <f t="shared" si="1"/>
        <v>0</v>
      </c>
      <c r="P32" s="83">
        <v>0</v>
      </c>
      <c r="Q32" s="83">
        <v>0</v>
      </c>
      <c r="R32" s="83">
        <v>0</v>
      </c>
      <c r="S32" s="122">
        <v>0</v>
      </c>
      <c r="T32" s="121">
        <f t="shared" si="2"/>
        <v>0</v>
      </c>
      <c r="U32" s="83">
        <v>0</v>
      </c>
      <c r="V32" s="83">
        <v>0</v>
      </c>
      <c r="W32" s="83">
        <v>0</v>
      </c>
      <c r="X32" s="122">
        <v>0</v>
      </c>
    </row>
    <row r="33" spans="2:24" ht="12.75" hidden="1" customHeight="1" x14ac:dyDescent="0.25">
      <c r="C33" s="55"/>
      <c r="D33" s="55" t="str">
        <f>$D$13</f>
        <v>year 2025</v>
      </c>
      <c r="E33" s="123">
        <f t="shared" si="0"/>
        <v>0</v>
      </c>
      <c r="F33" s="57">
        <v>0</v>
      </c>
      <c r="G33" s="124">
        <v>0</v>
      </c>
      <c r="H33" s="125">
        <v>0</v>
      </c>
      <c r="I33" s="125">
        <v>0</v>
      </c>
      <c r="J33" s="126">
        <v>0</v>
      </c>
      <c r="K33" s="124">
        <v>0</v>
      </c>
      <c r="L33" s="125">
        <v>0</v>
      </c>
      <c r="M33" s="125">
        <v>0</v>
      </c>
      <c r="N33" s="126">
        <v>0</v>
      </c>
      <c r="O33" s="127">
        <f t="shared" si="1"/>
        <v>0</v>
      </c>
      <c r="P33" s="125">
        <v>0</v>
      </c>
      <c r="Q33" s="125">
        <v>0</v>
      </c>
      <c r="R33" s="125">
        <v>0</v>
      </c>
      <c r="S33" s="128">
        <v>0</v>
      </c>
      <c r="T33" s="127">
        <f t="shared" si="2"/>
        <v>0</v>
      </c>
      <c r="U33" s="125">
        <v>0</v>
      </c>
      <c r="V33" s="125">
        <v>0</v>
      </c>
      <c r="W33" s="125">
        <v>0</v>
      </c>
      <c r="X33" s="128">
        <v>0</v>
      </c>
    </row>
    <row r="34" spans="2:24" ht="12.75" hidden="1" customHeight="1" x14ac:dyDescent="0.25">
      <c r="B34" s="13" t="s">
        <v>109</v>
      </c>
      <c r="C34" s="81" t="s">
        <v>110</v>
      </c>
      <c r="D34" s="82" t="str">
        <f>$D$12</f>
        <v>year 2026</v>
      </c>
      <c r="E34" s="119">
        <f t="shared" si="0"/>
        <v>0</v>
      </c>
      <c r="F34" s="57">
        <v>0</v>
      </c>
      <c r="G34" s="120">
        <v>0</v>
      </c>
      <c r="H34" s="83">
        <v>0</v>
      </c>
      <c r="I34" s="83">
        <v>0</v>
      </c>
      <c r="J34" s="84">
        <v>0</v>
      </c>
      <c r="K34" s="120">
        <v>0</v>
      </c>
      <c r="L34" s="83">
        <v>0</v>
      </c>
      <c r="M34" s="83">
        <v>0</v>
      </c>
      <c r="N34" s="84">
        <v>0</v>
      </c>
      <c r="O34" s="121">
        <f t="shared" si="1"/>
        <v>0</v>
      </c>
      <c r="P34" s="83">
        <v>0</v>
      </c>
      <c r="Q34" s="83">
        <v>0</v>
      </c>
      <c r="R34" s="83">
        <v>0</v>
      </c>
      <c r="S34" s="122">
        <v>0</v>
      </c>
      <c r="T34" s="121">
        <f t="shared" si="2"/>
        <v>0</v>
      </c>
      <c r="U34" s="83">
        <v>0</v>
      </c>
      <c r="V34" s="83">
        <v>0</v>
      </c>
      <c r="W34" s="83">
        <v>0</v>
      </c>
      <c r="X34" s="122">
        <v>0</v>
      </c>
    </row>
    <row r="35" spans="2:24" ht="12.75" hidden="1" customHeight="1" x14ac:dyDescent="0.25">
      <c r="C35" s="55"/>
      <c r="D35" s="55" t="str">
        <f>$D$13</f>
        <v>year 2025</v>
      </c>
      <c r="E35" s="123">
        <f t="shared" si="0"/>
        <v>0</v>
      </c>
      <c r="F35" s="57">
        <v>0</v>
      </c>
      <c r="G35" s="124">
        <v>0</v>
      </c>
      <c r="H35" s="125">
        <v>0</v>
      </c>
      <c r="I35" s="125">
        <v>0</v>
      </c>
      <c r="J35" s="126">
        <v>0</v>
      </c>
      <c r="K35" s="124">
        <v>0</v>
      </c>
      <c r="L35" s="125">
        <v>0</v>
      </c>
      <c r="M35" s="125">
        <v>0</v>
      </c>
      <c r="N35" s="126">
        <v>0</v>
      </c>
      <c r="O35" s="127">
        <f t="shared" si="1"/>
        <v>0</v>
      </c>
      <c r="P35" s="125">
        <v>0</v>
      </c>
      <c r="Q35" s="125">
        <v>0</v>
      </c>
      <c r="R35" s="125">
        <v>0</v>
      </c>
      <c r="S35" s="128">
        <v>0</v>
      </c>
      <c r="T35" s="127">
        <f t="shared" si="2"/>
        <v>0</v>
      </c>
      <c r="U35" s="125">
        <v>0</v>
      </c>
      <c r="V35" s="125">
        <v>0</v>
      </c>
      <c r="W35" s="125">
        <v>0</v>
      </c>
      <c r="X35" s="128">
        <v>0</v>
      </c>
    </row>
    <row r="36" spans="2:24" ht="12.75" hidden="1" customHeight="1" x14ac:dyDescent="0.25">
      <c r="B36" s="13" t="s">
        <v>111</v>
      </c>
      <c r="C36" s="81" t="s">
        <v>112</v>
      </c>
      <c r="D36" s="82" t="str">
        <f>$D$12</f>
        <v>year 2026</v>
      </c>
      <c r="E36" s="119">
        <f t="shared" si="0"/>
        <v>0</v>
      </c>
      <c r="F36" s="57">
        <v>0</v>
      </c>
      <c r="G36" s="120">
        <v>0</v>
      </c>
      <c r="H36" s="83">
        <v>0</v>
      </c>
      <c r="I36" s="83">
        <v>0</v>
      </c>
      <c r="J36" s="84">
        <v>0</v>
      </c>
      <c r="K36" s="120">
        <v>0</v>
      </c>
      <c r="L36" s="83">
        <v>0</v>
      </c>
      <c r="M36" s="83">
        <v>0</v>
      </c>
      <c r="N36" s="84">
        <v>0</v>
      </c>
      <c r="O36" s="121">
        <f t="shared" si="1"/>
        <v>0</v>
      </c>
      <c r="P36" s="83">
        <v>0</v>
      </c>
      <c r="Q36" s="83">
        <v>0</v>
      </c>
      <c r="R36" s="83">
        <v>0</v>
      </c>
      <c r="S36" s="122">
        <v>0</v>
      </c>
      <c r="T36" s="121">
        <f t="shared" si="2"/>
        <v>0</v>
      </c>
      <c r="U36" s="83">
        <v>0</v>
      </c>
      <c r="V36" s="83">
        <v>0</v>
      </c>
      <c r="W36" s="83">
        <v>0</v>
      </c>
      <c r="X36" s="122">
        <v>0</v>
      </c>
    </row>
    <row r="37" spans="2:24" ht="12.75" hidden="1" customHeight="1" x14ac:dyDescent="0.25">
      <c r="C37" s="55"/>
      <c r="D37" s="55" t="str">
        <f>$D$13</f>
        <v>year 2025</v>
      </c>
      <c r="E37" s="123">
        <f t="shared" si="0"/>
        <v>0</v>
      </c>
      <c r="F37" s="57">
        <v>0</v>
      </c>
      <c r="G37" s="124">
        <v>0</v>
      </c>
      <c r="H37" s="125">
        <v>0</v>
      </c>
      <c r="I37" s="125">
        <v>0</v>
      </c>
      <c r="J37" s="126">
        <v>0</v>
      </c>
      <c r="K37" s="124">
        <v>0</v>
      </c>
      <c r="L37" s="125">
        <v>0</v>
      </c>
      <c r="M37" s="125">
        <v>0</v>
      </c>
      <c r="N37" s="126">
        <v>0</v>
      </c>
      <c r="O37" s="127">
        <f t="shared" si="1"/>
        <v>0</v>
      </c>
      <c r="P37" s="125">
        <v>0</v>
      </c>
      <c r="Q37" s="125">
        <v>0</v>
      </c>
      <c r="R37" s="125">
        <v>0</v>
      </c>
      <c r="S37" s="128">
        <v>0</v>
      </c>
      <c r="T37" s="127">
        <f t="shared" si="2"/>
        <v>0</v>
      </c>
      <c r="U37" s="125">
        <v>0</v>
      </c>
      <c r="V37" s="125">
        <v>0</v>
      </c>
      <c r="W37" s="125">
        <v>0</v>
      </c>
      <c r="X37" s="128">
        <v>0</v>
      </c>
    </row>
    <row r="38" spans="2:24" ht="12.75" hidden="1" customHeight="1" x14ac:dyDescent="0.25">
      <c r="B38" s="13" t="s">
        <v>113</v>
      </c>
      <c r="C38" s="81" t="s">
        <v>114</v>
      </c>
      <c r="D38" s="82" t="str">
        <f>$D$12</f>
        <v>year 2026</v>
      </c>
      <c r="E38" s="119">
        <f t="shared" si="0"/>
        <v>0</v>
      </c>
      <c r="F38" s="57">
        <v>0</v>
      </c>
      <c r="G38" s="120">
        <v>0</v>
      </c>
      <c r="H38" s="83">
        <v>0</v>
      </c>
      <c r="I38" s="83">
        <v>0</v>
      </c>
      <c r="J38" s="84">
        <v>0</v>
      </c>
      <c r="K38" s="120">
        <v>0</v>
      </c>
      <c r="L38" s="83">
        <v>0</v>
      </c>
      <c r="M38" s="83">
        <v>0</v>
      </c>
      <c r="N38" s="84">
        <v>0</v>
      </c>
      <c r="O38" s="121">
        <f t="shared" si="1"/>
        <v>0</v>
      </c>
      <c r="P38" s="83">
        <v>0</v>
      </c>
      <c r="Q38" s="83">
        <v>0</v>
      </c>
      <c r="R38" s="83">
        <v>0</v>
      </c>
      <c r="S38" s="122">
        <v>0</v>
      </c>
      <c r="T38" s="121">
        <f t="shared" si="2"/>
        <v>0</v>
      </c>
      <c r="U38" s="83">
        <v>0</v>
      </c>
      <c r="V38" s="83">
        <v>0</v>
      </c>
      <c r="W38" s="83">
        <v>0</v>
      </c>
      <c r="X38" s="122">
        <v>0</v>
      </c>
    </row>
    <row r="39" spans="2:24" ht="12.75" hidden="1" customHeight="1" x14ac:dyDescent="0.25">
      <c r="C39" s="55"/>
      <c r="D39" s="55" t="str">
        <f>$D$13</f>
        <v>year 2025</v>
      </c>
      <c r="E39" s="123">
        <f t="shared" si="0"/>
        <v>0</v>
      </c>
      <c r="F39" s="57">
        <v>0</v>
      </c>
      <c r="G39" s="124">
        <v>0</v>
      </c>
      <c r="H39" s="125">
        <v>0</v>
      </c>
      <c r="I39" s="125">
        <v>0</v>
      </c>
      <c r="J39" s="126">
        <v>0</v>
      </c>
      <c r="K39" s="124">
        <v>0</v>
      </c>
      <c r="L39" s="125">
        <v>0</v>
      </c>
      <c r="M39" s="125">
        <v>0</v>
      </c>
      <c r="N39" s="126">
        <v>0</v>
      </c>
      <c r="O39" s="127">
        <f t="shared" si="1"/>
        <v>0</v>
      </c>
      <c r="P39" s="125">
        <v>0</v>
      </c>
      <c r="Q39" s="125">
        <v>0</v>
      </c>
      <c r="R39" s="125">
        <v>0</v>
      </c>
      <c r="S39" s="128">
        <v>0</v>
      </c>
      <c r="T39" s="127">
        <f t="shared" si="2"/>
        <v>0</v>
      </c>
      <c r="U39" s="125">
        <v>0</v>
      </c>
      <c r="V39" s="125">
        <v>0</v>
      </c>
      <c r="W39" s="125">
        <v>0</v>
      </c>
      <c r="X39" s="128">
        <v>0</v>
      </c>
    </row>
    <row r="40" spans="2:24" ht="12.75" hidden="1" customHeight="1" x14ac:dyDescent="0.25">
      <c r="B40" s="13" t="s">
        <v>115</v>
      </c>
      <c r="C40" s="81" t="s">
        <v>116</v>
      </c>
      <c r="D40" s="82" t="str">
        <f>$D$12</f>
        <v>year 2026</v>
      </c>
      <c r="E40" s="119">
        <f t="shared" si="0"/>
        <v>0</v>
      </c>
      <c r="F40" s="57">
        <v>0</v>
      </c>
      <c r="G40" s="120">
        <v>0</v>
      </c>
      <c r="H40" s="83">
        <v>0</v>
      </c>
      <c r="I40" s="83">
        <v>0</v>
      </c>
      <c r="J40" s="84">
        <v>0</v>
      </c>
      <c r="K40" s="120">
        <v>0</v>
      </c>
      <c r="L40" s="83">
        <v>0</v>
      </c>
      <c r="M40" s="83">
        <v>0</v>
      </c>
      <c r="N40" s="84">
        <v>0</v>
      </c>
      <c r="O40" s="121">
        <f t="shared" si="1"/>
        <v>0</v>
      </c>
      <c r="P40" s="83">
        <v>0</v>
      </c>
      <c r="Q40" s="83">
        <v>0</v>
      </c>
      <c r="R40" s="83">
        <v>0</v>
      </c>
      <c r="S40" s="122">
        <v>0</v>
      </c>
      <c r="T40" s="121">
        <f t="shared" si="2"/>
        <v>0</v>
      </c>
      <c r="U40" s="83">
        <v>0</v>
      </c>
      <c r="V40" s="83">
        <v>0</v>
      </c>
      <c r="W40" s="83">
        <v>0</v>
      </c>
      <c r="X40" s="122">
        <v>0</v>
      </c>
    </row>
    <row r="41" spans="2:24" ht="12.75" hidden="1" customHeight="1" x14ac:dyDescent="0.25">
      <c r="C41" s="55"/>
      <c r="D41" s="55" t="str">
        <f>$D$13</f>
        <v>year 2025</v>
      </c>
      <c r="E41" s="123">
        <f t="shared" si="0"/>
        <v>0</v>
      </c>
      <c r="F41" s="57">
        <v>0</v>
      </c>
      <c r="G41" s="124">
        <v>0</v>
      </c>
      <c r="H41" s="125">
        <v>0</v>
      </c>
      <c r="I41" s="125">
        <v>0</v>
      </c>
      <c r="J41" s="126">
        <v>0</v>
      </c>
      <c r="K41" s="124">
        <v>0</v>
      </c>
      <c r="L41" s="125">
        <v>0</v>
      </c>
      <c r="M41" s="125">
        <v>0</v>
      </c>
      <c r="N41" s="126">
        <v>0</v>
      </c>
      <c r="O41" s="127">
        <f t="shared" si="1"/>
        <v>0</v>
      </c>
      <c r="P41" s="125">
        <v>0</v>
      </c>
      <c r="Q41" s="125">
        <v>0</v>
      </c>
      <c r="R41" s="125">
        <v>0</v>
      </c>
      <c r="S41" s="128">
        <v>0</v>
      </c>
      <c r="T41" s="127">
        <f t="shared" si="2"/>
        <v>0</v>
      </c>
      <c r="U41" s="125">
        <v>0</v>
      </c>
      <c r="V41" s="125">
        <v>0</v>
      </c>
      <c r="W41" s="125">
        <v>0</v>
      </c>
      <c r="X41" s="128">
        <v>0</v>
      </c>
    </row>
    <row r="42" spans="2:24" ht="12.75" hidden="1" customHeight="1" x14ac:dyDescent="0.25">
      <c r="B42" s="13" t="s">
        <v>117</v>
      </c>
      <c r="C42" s="81" t="s">
        <v>118</v>
      </c>
      <c r="D42" s="82" t="str">
        <f>$D$12</f>
        <v>year 2026</v>
      </c>
      <c r="E42" s="119">
        <f t="shared" si="0"/>
        <v>0</v>
      </c>
      <c r="F42" s="57">
        <v>0</v>
      </c>
      <c r="G42" s="120">
        <v>0</v>
      </c>
      <c r="H42" s="83">
        <v>0</v>
      </c>
      <c r="I42" s="83">
        <v>0</v>
      </c>
      <c r="J42" s="84">
        <v>0</v>
      </c>
      <c r="K42" s="120">
        <v>0</v>
      </c>
      <c r="L42" s="83">
        <v>0</v>
      </c>
      <c r="M42" s="83">
        <v>0</v>
      </c>
      <c r="N42" s="84">
        <v>0</v>
      </c>
      <c r="O42" s="121">
        <f t="shared" si="1"/>
        <v>0</v>
      </c>
      <c r="P42" s="83">
        <v>0</v>
      </c>
      <c r="Q42" s="83">
        <v>0</v>
      </c>
      <c r="R42" s="83">
        <v>0</v>
      </c>
      <c r="S42" s="122">
        <v>0</v>
      </c>
      <c r="T42" s="121">
        <f t="shared" si="2"/>
        <v>0</v>
      </c>
      <c r="U42" s="83">
        <v>0</v>
      </c>
      <c r="V42" s="83">
        <v>0</v>
      </c>
      <c r="W42" s="83">
        <v>0</v>
      </c>
      <c r="X42" s="122">
        <v>0</v>
      </c>
    </row>
    <row r="43" spans="2:24" ht="12.75" hidden="1" customHeight="1" x14ac:dyDescent="0.25">
      <c r="C43" s="55"/>
      <c r="D43" s="55" t="str">
        <f>$D$13</f>
        <v>year 2025</v>
      </c>
      <c r="E43" s="123">
        <f t="shared" si="0"/>
        <v>0</v>
      </c>
      <c r="F43" s="57">
        <v>0</v>
      </c>
      <c r="G43" s="124">
        <v>0</v>
      </c>
      <c r="H43" s="125">
        <v>0</v>
      </c>
      <c r="I43" s="125">
        <v>0</v>
      </c>
      <c r="J43" s="126">
        <v>0</v>
      </c>
      <c r="K43" s="124">
        <v>0</v>
      </c>
      <c r="L43" s="125">
        <v>0</v>
      </c>
      <c r="M43" s="125">
        <v>0</v>
      </c>
      <c r="N43" s="126">
        <v>0</v>
      </c>
      <c r="O43" s="127">
        <f t="shared" si="1"/>
        <v>0</v>
      </c>
      <c r="P43" s="125">
        <v>0</v>
      </c>
      <c r="Q43" s="125">
        <v>0</v>
      </c>
      <c r="R43" s="125">
        <v>0</v>
      </c>
      <c r="S43" s="128">
        <v>0</v>
      </c>
      <c r="T43" s="127">
        <f t="shared" si="2"/>
        <v>0</v>
      </c>
      <c r="U43" s="125">
        <v>0</v>
      </c>
      <c r="V43" s="125">
        <v>0</v>
      </c>
      <c r="W43" s="125">
        <v>0</v>
      </c>
      <c r="X43" s="128">
        <v>0</v>
      </c>
    </row>
    <row r="44" spans="2:24" ht="12.75" hidden="1" customHeight="1" x14ac:dyDescent="0.25">
      <c r="B44" s="13" t="s">
        <v>119</v>
      </c>
      <c r="C44" s="81" t="s">
        <v>120</v>
      </c>
      <c r="D44" s="82" t="str">
        <f>$D$12</f>
        <v>year 2026</v>
      </c>
      <c r="E44" s="119">
        <f t="shared" ref="E44:E75" si="3">SUM(G44:N44)</f>
        <v>0</v>
      </c>
      <c r="F44" s="57">
        <v>0</v>
      </c>
      <c r="G44" s="120">
        <v>0</v>
      </c>
      <c r="H44" s="83">
        <v>0</v>
      </c>
      <c r="I44" s="83">
        <v>0</v>
      </c>
      <c r="J44" s="84">
        <v>0</v>
      </c>
      <c r="K44" s="120">
        <v>0</v>
      </c>
      <c r="L44" s="83">
        <v>0</v>
      </c>
      <c r="M44" s="83">
        <v>0</v>
      </c>
      <c r="N44" s="84">
        <v>0</v>
      </c>
      <c r="O44" s="121">
        <f t="shared" ref="O44:O75" si="4">SUM(P44:S44)</f>
        <v>0</v>
      </c>
      <c r="P44" s="83">
        <v>0</v>
      </c>
      <c r="Q44" s="83">
        <v>0</v>
      </c>
      <c r="R44" s="83">
        <v>0</v>
      </c>
      <c r="S44" s="122">
        <v>0</v>
      </c>
      <c r="T44" s="121">
        <f t="shared" ref="T44:T75" si="5">SUM(U44:X44)</f>
        <v>0</v>
      </c>
      <c r="U44" s="83">
        <v>0</v>
      </c>
      <c r="V44" s="83">
        <v>0</v>
      </c>
      <c r="W44" s="83">
        <v>0</v>
      </c>
      <c r="X44" s="122">
        <v>0</v>
      </c>
    </row>
    <row r="45" spans="2:24" ht="12.75" hidden="1" customHeight="1" x14ac:dyDescent="0.25">
      <c r="C45" s="55"/>
      <c r="D45" s="55" t="str">
        <f>$D$13</f>
        <v>year 2025</v>
      </c>
      <c r="E45" s="123">
        <f t="shared" si="3"/>
        <v>0</v>
      </c>
      <c r="F45" s="57">
        <v>0</v>
      </c>
      <c r="G45" s="124">
        <v>0</v>
      </c>
      <c r="H45" s="125">
        <v>0</v>
      </c>
      <c r="I45" s="125">
        <v>0</v>
      </c>
      <c r="J45" s="126">
        <v>0</v>
      </c>
      <c r="K45" s="124">
        <v>0</v>
      </c>
      <c r="L45" s="125">
        <v>0</v>
      </c>
      <c r="M45" s="125">
        <v>0</v>
      </c>
      <c r="N45" s="126">
        <v>0</v>
      </c>
      <c r="O45" s="127">
        <f t="shared" si="4"/>
        <v>0</v>
      </c>
      <c r="P45" s="125">
        <v>0</v>
      </c>
      <c r="Q45" s="125">
        <v>0</v>
      </c>
      <c r="R45" s="125">
        <v>0</v>
      </c>
      <c r="S45" s="128">
        <v>0</v>
      </c>
      <c r="T45" s="127">
        <f t="shared" si="5"/>
        <v>0</v>
      </c>
      <c r="U45" s="125">
        <v>0</v>
      </c>
      <c r="V45" s="125">
        <v>0</v>
      </c>
      <c r="W45" s="125">
        <v>0</v>
      </c>
      <c r="X45" s="128">
        <v>0</v>
      </c>
    </row>
    <row r="46" spans="2:24" ht="12.75" hidden="1" customHeight="1" x14ac:dyDescent="0.25">
      <c r="B46" s="13" t="s">
        <v>121</v>
      </c>
      <c r="C46" s="81" t="s">
        <v>122</v>
      </c>
      <c r="D46" s="82" t="str">
        <f>$D$12</f>
        <v>year 2026</v>
      </c>
      <c r="E46" s="119">
        <f t="shared" si="3"/>
        <v>0</v>
      </c>
      <c r="F46" s="57">
        <v>0</v>
      </c>
      <c r="G46" s="120">
        <v>0</v>
      </c>
      <c r="H46" s="83">
        <v>0</v>
      </c>
      <c r="I46" s="83">
        <v>0</v>
      </c>
      <c r="J46" s="84">
        <v>0</v>
      </c>
      <c r="K46" s="120">
        <v>0</v>
      </c>
      <c r="L46" s="83">
        <v>0</v>
      </c>
      <c r="M46" s="83">
        <v>0</v>
      </c>
      <c r="N46" s="84">
        <v>0</v>
      </c>
      <c r="O46" s="121">
        <f t="shared" si="4"/>
        <v>0</v>
      </c>
      <c r="P46" s="83">
        <v>0</v>
      </c>
      <c r="Q46" s="83">
        <v>0</v>
      </c>
      <c r="R46" s="83">
        <v>0</v>
      </c>
      <c r="S46" s="122">
        <v>0</v>
      </c>
      <c r="T46" s="121">
        <f t="shared" si="5"/>
        <v>0</v>
      </c>
      <c r="U46" s="83">
        <v>0</v>
      </c>
      <c r="V46" s="83">
        <v>0</v>
      </c>
      <c r="W46" s="83">
        <v>0</v>
      </c>
      <c r="X46" s="122">
        <v>0</v>
      </c>
    </row>
    <row r="47" spans="2:24" ht="12.75" hidden="1" customHeight="1" x14ac:dyDescent="0.25">
      <c r="C47" s="55"/>
      <c r="D47" s="55" t="str">
        <f>$D$13</f>
        <v>year 2025</v>
      </c>
      <c r="E47" s="123">
        <f t="shared" si="3"/>
        <v>0</v>
      </c>
      <c r="F47" s="57">
        <v>0</v>
      </c>
      <c r="G47" s="124">
        <v>0</v>
      </c>
      <c r="H47" s="125">
        <v>0</v>
      </c>
      <c r="I47" s="125">
        <v>0</v>
      </c>
      <c r="J47" s="126">
        <v>0</v>
      </c>
      <c r="K47" s="124">
        <v>0</v>
      </c>
      <c r="L47" s="125">
        <v>0</v>
      </c>
      <c r="M47" s="125">
        <v>0</v>
      </c>
      <c r="N47" s="126">
        <v>0</v>
      </c>
      <c r="O47" s="127">
        <f t="shared" si="4"/>
        <v>0</v>
      </c>
      <c r="P47" s="125">
        <v>0</v>
      </c>
      <c r="Q47" s="125">
        <v>0</v>
      </c>
      <c r="R47" s="125">
        <v>0</v>
      </c>
      <c r="S47" s="128">
        <v>0</v>
      </c>
      <c r="T47" s="127">
        <f t="shared" si="5"/>
        <v>0</v>
      </c>
      <c r="U47" s="125">
        <v>0</v>
      </c>
      <c r="V47" s="125">
        <v>0</v>
      </c>
      <c r="W47" s="125">
        <v>0</v>
      </c>
      <c r="X47" s="128">
        <v>0</v>
      </c>
    </row>
    <row r="48" spans="2:24" ht="12.75" hidden="1" customHeight="1" x14ac:dyDescent="0.25">
      <c r="B48" s="13" t="s">
        <v>123</v>
      </c>
      <c r="C48" s="81" t="s">
        <v>124</v>
      </c>
      <c r="D48" s="82" t="str">
        <f>$D$12</f>
        <v>year 2026</v>
      </c>
      <c r="E48" s="119">
        <f t="shared" si="3"/>
        <v>0</v>
      </c>
      <c r="F48" s="57">
        <v>0</v>
      </c>
      <c r="G48" s="120">
        <v>0</v>
      </c>
      <c r="H48" s="83">
        <v>0</v>
      </c>
      <c r="I48" s="83">
        <v>0</v>
      </c>
      <c r="J48" s="84">
        <v>0</v>
      </c>
      <c r="K48" s="120">
        <v>0</v>
      </c>
      <c r="L48" s="83">
        <v>0</v>
      </c>
      <c r="M48" s="83">
        <v>0</v>
      </c>
      <c r="N48" s="84">
        <v>0</v>
      </c>
      <c r="O48" s="121">
        <f t="shared" si="4"/>
        <v>0</v>
      </c>
      <c r="P48" s="83">
        <v>0</v>
      </c>
      <c r="Q48" s="83">
        <v>0</v>
      </c>
      <c r="R48" s="83">
        <v>0</v>
      </c>
      <c r="S48" s="122">
        <v>0</v>
      </c>
      <c r="T48" s="121">
        <f t="shared" si="5"/>
        <v>0</v>
      </c>
      <c r="U48" s="83">
        <v>0</v>
      </c>
      <c r="V48" s="83">
        <v>0</v>
      </c>
      <c r="W48" s="83">
        <v>0</v>
      </c>
      <c r="X48" s="122">
        <v>0</v>
      </c>
    </row>
    <row r="49" spans="2:24" ht="12.75" hidden="1" customHeight="1" x14ac:dyDescent="0.25">
      <c r="C49" s="55"/>
      <c r="D49" s="55" t="str">
        <f>$D$13</f>
        <v>year 2025</v>
      </c>
      <c r="E49" s="123">
        <f t="shared" si="3"/>
        <v>0</v>
      </c>
      <c r="F49" s="57">
        <v>0</v>
      </c>
      <c r="G49" s="124">
        <v>0</v>
      </c>
      <c r="H49" s="125">
        <v>0</v>
      </c>
      <c r="I49" s="125">
        <v>0</v>
      </c>
      <c r="J49" s="126">
        <v>0</v>
      </c>
      <c r="K49" s="124">
        <v>0</v>
      </c>
      <c r="L49" s="125">
        <v>0</v>
      </c>
      <c r="M49" s="125">
        <v>0</v>
      </c>
      <c r="N49" s="126">
        <v>0</v>
      </c>
      <c r="O49" s="127">
        <f t="shared" si="4"/>
        <v>0</v>
      </c>
      <c r="P49" s="125">
        <v>0</v>
      </c>
      <c r="Q49" s="125">
        <v>0</v>
      </c>
      <c r="R49" s="125">
        <v>0</v>
      </c>
      <c r="S49" s="128">
        <v>0</v>
      </c>
      <c r="T49" s="127">
        <f t="shared" si="5"/>
        <v>0</v>
      </c>
      <c r="U49" s="125">
        <v>0</v>
      </c>
      <c r="V49" s="125">
        <v>0</v>
      </c>
      <c r="W49" s="125">
        <v>0</v>
      </c>
      <c r="X49" s="128">
        <v>0</v>
      </c>
    </row>
    <row r="50" spans="2:24" ht="12.75" hidden="1" customHeight="1" x14ac:dyDescent="0.25">
      <c r="B50" s="13" t="s">
        <v>125</v>
      </c>
      <c r="C50" s="81" t="s">
        <v>126</v>
      </c>
      <c r="D50" s="82" t="str">
        <f>$D$12</f>
        <v>year 2026</v>
      </c>
      <c r="E50" s="119">
        <f t="shared" si="3"/>
        <v>0</v>
      </c>
      <c r="F50" s="57">
        <v>0</v>
      </c>
      <c r="G50" s="120">
        <v>0</v>
      </c>
      <c r="H50" s="83">
        <v>0</v>
      </c>
      <c r="I50" s="83">
        <v>0</v>
      </c>
      <c r="J50" s="84">
        <v>0</v>
      </c>
      <c r="K50" s="120">
        <v>0</v>
      </c>
      <c r="L50" s="83">
        <v>0</v>
      </c>
      <c r="M50" s="83">
        <v>0</v>
      </c>
      <c r="N50" s="84">
        <v>0</v>
      </c>
      <c r="O50" s="121">
        <f t="shared" si="4"/>
        <v>0</v>
      </c>
      <c r="P50" s="83">
        <v>0</v>
      </c>
      <c r="Q50" s="83">
        <v>0</v>
      </c>
      <c r="R50" s="83">
        <v>0</v>
      </c>
      <c r="S50" s="122">
        <v>0</v>
      </c>
      <c r="T50" s="121">
        <f t="shared" si="5"/>
        <v>0</v>
      </c>
      <c r="U50" s="83">
        <v>0</v>
      </c>
      <c r="V50" s="83">
        <v>0</v>
      </c>
      <c r="W50" s="83">
        <v>0</v>
      </c>
      <c r="X50" s="122">
        <v>0</v>
      </c>
    </row>
    <row r="51" spans="2:24" ht="12.75" hidden="1" customHeight="1" x14ac:dyDescent="0.25">
      <c r="C51" s="55"/>
      <c r="D51" s="55" t="str">
        <f>$D$13</f>
        <v>year 2025</v>
      </c>
      <c r="E51" s="123">
        <f t="shared" si="3"/>
        <v>0</v>
      </c>
      <c r="F51" s="57">
        <v>0</v>
      </c>
      <c r="G51" s="124">
        <v>0</v>
      </c>
      <c r="H51" s="125">
        <v>0</v>
      </c>
      <c r="I51" s="125">
        <v>0</v>
      </c>
      <c r="J51" s="126">
        <v>0</v>
      </c>
      <c r="K51" s="124">
        <v>0</v>
      </c>
      <c r="L51" s="125">
        <v>0</v>
      </c>
      <c r="M51" s="125">
        <v>0</v>
      </c>
      <c r="N51" s="126">
        <v>0</v>
      </c>
      <c r="O51" s="127">
        <f t="shared" si="4"/>
        <v>0</v>
      </c>
      <c r="P51" s="125">
        <v>0</v>
      </c>
      <c r="Q51" s="125">
        <v>0</v>
      </c>
      <c r="R51" s="125">
        <v>0</v>
      </c>
      <c r="S51" s="128">
        <v>0</v>
      </c>
      <c r="T51" s="127">
        <f t="shared" si="5"/>
        <v>0</v>
      </c>
      <c r="U51" s="125">
        <v>0</v>
      </c>
      <c r="V51" s="125">
        <v>0</v>
      </c>
      <c r="W51" s="125">
        <v>0</v>
      </c>
      <c r="X51" s="128">
        <v>0</v>
      </c>
    </row>
    <row r="52" spans="2:24" ht="12.75" hidden="1" customHeight="1" x14ac:dyDescent="0.25">
      <c r="B52" s="13" t="s">
        <v>127</v>
      </c>
      <c r="C52" s="81" t="s">
        <v>128</v>
      </c>
      <c r="D52" s="82" t="str">
        <f>$D$12</f>
        <v>year 2026</v>
      </c>
      <c r="E52" s="119">
        <f t="shared" si="3"/>
        <v>0</v>
      </c>
      <c r="F52" s="57">
        <v>0</v>
      </c>
      <c r="G52" s="120">
        <v>0</v>
      </c>
      <c r="H52" s="83">
        <v>0</v>
      </c>
      <c r="I52" s="83">
        <v>0</v>
      </c>
      <c r="J52" s="84">
        <v>0</v>
      </c>
      <c r="K52" s="120">
        <v>0</v>
      </c>
      <c r="L52" s="83">
        <v>0</v>
      </c>
      <c r="M52" s="83">
        <v>0</v>
      </c>
      <c r="N52" s="84">
        <v>0</v>
      </c>
      <c r="O52" s="121">
        <f t="shared" si="4"/>
        <v>0</v>
      </c>
      <c r="P52" s="83">
        <v>0</v>
      </c>
      <c r="Q52" s="83">
        <v>0</v>
      </c>
      <c r="R52" s="83">
        <v>0</v>
      </c>
      <c r="S52" s="122">
        <v>0</v>
      </c>
      <c r="T52" s="121">
        <f t="shared" si="5"/>
        <v>0</v>
      </c>
      <c r="U52" s="83">
        <v>0</v>
      </c>
      <c r="V52" s="83">
        <v>0</v>
      </c>
      <c r="W52" s="83">
        <v>0</v>
      </c>
      <c r="X52" s="122">
        <v>0</v>
      </c>
    </row>
    <row r="53" spans="2:24" ht="12.75" hidden="1" customHeight="1" x14ac:dyDescent="0.25">
      <c r="C53" s="55"/>
      <c r="D53" s="55" t="str">
        <f>$D$13</f>
        <v>year 2025</v>
      </c>
      <c r="E53" s="123">
        <f t="shared" si="3"/>
        <v>0</v>
      </c>
      <c r="F53" s="57">
        <v>0</v>
      </c>
      <c r="G53" s="124">
        <v>0</v>
      </c>
      <c r="H53" s="125">
        <v>0</v>
      </c>
      <c r="I53" s="125">
        <v>0</v>
      </c>
      <c r="J53" s="126">
        <v>0</v>
      </c>
      <c r="K53" s="124">
        <v>0</v>
      </c>
      <c r="L53" s="125">
        <v>0</v>
      </c>
      <c r="M53" s="125">
        <v>0</v>
      </c>
      <c r="N53" s="126">
        <v>0</v>
      </c>
      <c r="O53" s="127">
        <f t="shared" si="4"/>
        <v>0</v>
      </c>
      <c r="P53" s="125">
        <v>0</v>
      </c>
      <c r="Q53" s="125">
        <v>0</v>
      </c>
      <c r="R53" s="125">
        <v>0</v>
      </c>
      <c r="S53" s="128">
        <v>0</v>
      </c>
      <c r="T53" s="127">
        <f t="shared" si="5"/>
        <v>0</v>
      </c>
      <c r="U53" s="125">
        <v>0</v>
      </c>
      <c r="V53" s="125">
        <v>0</v>
      </c>
      <c r="W53" s="125">
        <v>0</v>
      </c>
      <c r="X53" s="128">
        <v>0</v>
      </c>
    </row>
    <row r="54" spans="2:24" ht="12.75" hidden="1" customHeight="1" x14ac:dyDescent="0.25">
      <c r="B54" s="13" t="s">
        <v>129</v>
      </c>
      <c r="C54" s="81" t="s">
        <v>130</v>
      </c>
      <c r="D54" s="82" t="str">
        <f>$D$12</f>
        <v>year 2026</v>
      </c>
      <c r="E54" s="119">
        <f t="shared" si="3"/>
        <v>0</v>
      </c>
      <c r="F54" s="57">
        <v>0</v>
      </c>
      <c r="G54" s="120">
        <v>0</v>
      </c>
      <c r="H54" s="83">
        <v>0</v>
      </c>
      <c r="I54" s="83">
        <v>0</v>
      </c>
      <c r="J54" s="84">
        <v>0</v>
      </c>
      <c r="K54" s="120">
        <v>0</v>
      </c>
      <c r="L54" s="83">
        <v>0</v>
      </c>
      <c r="M54" s="83">
        <v>0</v>
      </c>
      <c r="N54" s="84">
        <v>0</v>
      </c>
      <c r="O54" s="121">
        <f t="shared" si="4"/>
        <v>0</v>
      </c>
      <c r="P54" s="83">
        <v>0</v>
      </c>
      <c r="Q54" s="83">
        <v>0</v>
      </c>
      <c r="R54" s="83">
        <v>0</v>
      </c>
      <c r="S54" s="122">
        <v>0</v>
      </c>
      <c r="T54" s="121">
        <f t="shared" si="5"/>
        <v>0</v>
      </c>
      <c r="U54" s="83">
        <v>0</v>
      </c>
      <c r="V54" s="83">
        <v>0</v>
      </c>
      <c r="W54" s="83">
        <v>0</v>
      </c>
      <c r="X54" s="122">
        <v>0</v>
      </c>
    </row>
    <row r="55" spans="2:24" ht="12.75" hidden="1" customHeight="1" x14ac:dyDescent="0.25">
      <c r="C55" s="55"/>
      <c r="D55" s="55" t="str">
        <f>$D$13</f>
        <v>year 2025</v>
      </c>
      <c r="E55" s="123">
        <f t="shared" si="3"/>
        <v>0</v>
      </c>
      <c r="F55" s="57">
        <v>0</v>
      </c>
      <c r="G55" s="124">
        <v>0</v>
      </c>
      <c r="H55" s="125">
        <v>0</v>
      </c>
      <c r="I55" s="125">
        <v>0</v>
      </c>
      <c r="J55" s="126">
        <v>0</v>
      </c>
      <c r="K55" s="124">
        <v>0</v>
      </c>
      <c r="L55" s="125">
        <v>0</v>
      </c>
      <c r="M55" s="125">
        <v>0</v>
      </c>
      <c r="N55" s="126">
        <v>0</v>
      </c>
      <c r="O55" s="127">
        <f t="shared" si="4"/>
        <v>0</v>
      </c>
      <c r="P55" s="125">
        <v>0</v>
      </c>
      <c r="Q55" s="125">
        <v>0</v>
      </c>
      <c r="R55" s="125">
        <v>0</v>
      </c>
      <c r="S55" s="128">
        <v>0</v>
      </c>
      <c r="T55" s="127">
        <f t="shared" si="5"/>
        <v>0</v>
      </c>
      <c r="U55" s="125">
        <v>0</v>
      </c>
      <c r="V55" s="125">
        <v>0</v>
      </c>
      <c r="W55" s="125">
        <v>0</v>
      </c>
      <c r="X55" s="128">
        <v>0</v>
      </c>
    </row>
    <row r="56" spans="2:24" ht="12.75" hidden="1" customHeight="1" x14ac:dyDescent="0.25">
      <c r="B56" s="13" t="s">
        <v>131</v>
      </c>
      <c r="C56" s="81" t="s">
        <v>132</v>
      </c>
      <c r="D56" s="82" t="str">
        <f>$D$12</f>
        <v>year 2026</v>
      </c>
      <c r="E56" s="119">
        <f t="shared" si="3"/>
        <v>0</v>
      </c>
      <c r="F56" s="57">
        <v>0</v>
      </c>
      <c r="G56" s="120">
        <v>0</v>
      </c>
      <c r="H56" s="83">
        <v>0</v>
      </c>
      <c r="I56" s="83">
        <v>0</v>
      </c>
      <c r="J56" s="84">
        <v>0</v>
      </c>
      <c r="K56" s="120">
        <v>0</v>
      </c>
      <c r="L56" s="83">
        <v>0</v>
      </c>
      <c r="M56" s="83">
        <v>0</v>
      </c>
      <c r="N56" s="84">
        <v>0</v>
      </c>
      <c r="O56" s="121">
        <f t="shared" si="4"/>
        <v>0</v>
      </c>
      <c r="P56" s="83">
        <v>0</v>
      </c>
      <c r="Q56" s="83">
        <v>0</v>
      </c>
      <c r="R56" s="83">
        <v>0</v>
      </c>
      <c r="S56" s="122">
        <v>0</v>
      </c>
      <c r="T56" s="121">
        <f t="shared" si="5"/>
        <v>0</v>
      </c>
      <c r="U56" s="83">
        <v>0</v>
      </c>
      <c r="V56" s="83">
        <v>0</v>
      </c>
      <c r="W56" s="83">
        <v>0</v>
      </c>
      <c r="X56" s="122">
        <v>0</v>
      </c>
    </row>
    <row r="57" spans="2:24" ht="12.75" hidden="1" customHeight="1" x14ac:dyDescent="0.25">
      <c r="C57" s="55"/>
      <c r="D57" s="55" t="str">
        <f>$D$13</f>
        <v>year 2025</v>
      </c>
      <c r="E57" s="123">
        <f t="shared" si="3"/>
        <v>0</v>
      </c>
      <c r="F57" s="57">
        <v>0</v>
      </c>
      <c r="G57" s="124">
        <v>0</v>
      </c>
      <c r="H57" s="125">
        <v>0</v>
      </c>
      <c r="I57" s="125">
        <v>0</v>
      </c>
      <c r="J57" s="126">
        <v>0</v>
      </c>
      <c r="K57" s="124">
        <v>0</v>
      </c>
      <c r="L57" s="125">
        <v>0</v>
      </c>
      <c r="M57" s="125">
        <v>0</v>
      </c>
      <c r="N57" s="126">
        <v>0</v>
      </c>
      <c r="O57" s="127">
        <f t="shared" si="4"/>
        <v>0</v>
      </c>
      <c r="P57" s="125">
        <v>0</v>
      </c>
      <c r="Q57" s="125">
        <v>0</v>
      </c>
      <c r="R57" s="125">
        <v>0</v>
      </c>
      <c r="S57" s="128">
        <v>0</v>
      </c>
      <c r="T57" s="127">
        <f t="shared" si="5"/>
        <v>0</v>
      </c>
      <c r="U57" s="125">
        <v>0</v>
      </c>
      <c r="V57" s="125">
        <v>0</v>
      </c>
      <c r="W57" s="125">
        <v>0</v>
      </c>
      <c r="X57" s="128">
        <v>0</v>
      </c>
    </row>
    <row r="58" spans="2:24" ht="12.75" hidden="1" customHeight="1" x14ac:dyDescent="0.25">
      <c r="B58" s="13" t="s">
        <v>133</v>
      </c>
      <c r="C58" s="81" t="s">
        <v>134</v>
      </c>
      <c r="D58" s="82" t="str">
        <f>$D$12</f>
        <v>year 2026</v>
      </c>
      <c r="E58" s="119">
        <f t="shared" si="3"/>
        <v>0</v>
      </c>
      <c r="F58" s="57">
        <v>0</v>
      </c>
      <c r="G58" s="120">
        <v>0</v>
      </c>
      <c r="H58" s="83">
        <v>0</v>
      </c>
      <c r="I58" s="83">
        <v>0</v>
      </c>
      <c r="J58" s="84">
        <v>0</v>
      </c>
      <c r="K58" s="120">
        <v>0</v>
      </c>
      <c r="L58" s="83">
        <v>0</v>
      </c>
      <c r="M58" s="83">
        <v>0</v>
      </c>
      <c r="N58" s="84">
        <v>0</v>
      </c>
      <c r="O58" s="121">
        <f t="shared" si="4"/>
        <v>0</v>
      </c>
      <c r="P58" s="83">
        <v>0</v>
      </c>
      <c r="Q58" s="83">
        <v>0</v>
      </c>
      <c r="R58" s="83">
        <v>0</v>
      </c>
      <c r="S58" s="122">
        <v>0</v>
      </c>
      <c r="T58" s="121">
        <f t="shared" si="5"/>
        <v>0</v>
      </c>
      <c r="U58" s="83">
        <v>0</v>
      </c>
      <c r="V58" s="83">
        <v>0</v>
      </c>
      <c r="W58" s="83">
        <v>0</v>
      </c>
      <c r="X58" s="122">
        <v>0</v>
      </c>
    </row>
    <row r="59" spans="2:24" ht="12.75" hidden="1" customHeight="1" x14ac:dyDescent="0.25">
      <c r="C59" s="55"/>
      <c r="D59" s="55" t="str">
        <f>$D$13</f>
        <v>year 2025</v>
      </c>
      <c r="E59" s="123">
        <f t="shared" si="3"/>
        <v>0</v>
      </c>
      <c r="F59" s="57">
        <v>0</v>
      </c>
      <c r="G59" s="124">
        <v>0</v>
      </c>
      <c r="H59" s="125">
        <v>0</v>
      </c>
      <c r="I59" s="125">
        <v>0</v>
      </c>
      <c r="J59" s="126">
        <v>0</v>
      </c>
      <c r="K59" s="124">
        <v>0</v>
      </c>
      <c r="L59" s="125">
        <v>0</v>
      </c>
      <c r="M59" s="125">
        <v>0</v>
      </c>
      <c r="N59" s="126">
        <v>0</v>
      </c>
      <c r="O59" s="127">
        <f t="shared" si="4"/>
        <v>0</v>
      </c>
      <c r="P59" s="125">
        <v>0</v>
      </c>
      <c r="Q59" s="125">
        <v>0</v>
      </c>
      <c r="R59" s="125">
        <v>0</v>
      </c>
      <c r="S59" s="128">
        <v>0</v>
      </c>
      <c r="T59" s="127">
        <f t="shared" si="5"/>
        <v>0</v>
      </c>
      <c r="U59" s="125">
        <v>0</v>
      </c>
      <c r="V59" s="125">
        <v>0</v>
      </c>
      <c r="W59" s="125">
        <v>0</v>
      </c>
      <c r="X59" s="128">
        <v>0</v>
      </c>
    </row>
    <row r="60" spans="2:24" ht="12.75" hidden="1" customHeight="1" x14ac:dyDescent="0.25">
      <c r="B60" s="13" t="s">
        <v>135</v>
      </c>
      <c r="C60" s="81" t="s">
        <v>136</v>
      </c>
      <c r="D60" s="82" t="str">
        <f>$D$12</f>
        <v>year 2026</v>
      </c>
      <c r="E60" s="119">
        <f t="shared" si="3"/>
        <v>0</v>
      </c>
      <c r="F60" s="57">
        <v>0</v>
      </c>
      <c r="G60" s="120">
        <v>0</v>
      </c>
      <c r="H60" s="83">
        <v>0</v>
      </c>
      <c r="I60" s="83">
        <v>0</v>
      </c>
      <c r="J60" s="84">
        <v>0</v>
      </c>
      <c r="K60" s="120">
        <v>0</v>
      </c>
      <c r="L60" s="83">
        <v>0</v>
      </c>
      <c r="M60" s="83">
        <v>0</v>
      </c>
      <c r="N60" s="84">
        <v>0</v>
      </c>
      <c r="O60" s="121">
        <f t="shared" si="4"/>
        <v>0</v>
      </c>
      <c r="P60" s="83">
        <v>0</v>
      </c>
      <c r="Q60" s="83">
        <v>0</v>
      </c>
      <c r="R60" s="83">
        <v>0</v>
      </c>
      <c r="S60" s="122">
        <v>0</v>
      </c>
      <c r="T60" s="121">
        <f t="shared" si="5"/>
        <v>0</v>
      </c>
      <c r="U60" s="83">
        <v>0</v>
      </c>
      <c r="V60" s="83">
        <v>0</v>
      </c>
      <c r="W60" s="83">
        <v>0</v>
      </c>
      <c r="X60" s="122">
        <v>0</v>
      </c>
    </row>
    <row r="61" spans="2:24" ht="12.75" hidden="1" customHeight="1" x14ac:dyDescent="0.25">
      <c r="C61" s="55"/>
      <c r="D61" s="55" t="str">
        <f>$D$13</f>
        <v>year 2025</v>
      </c>
      <c r="E61" s="123">
        <f t="shared" si="3"/>
        <v>0</v>
      </c>
      <c r="F61" s="57">
        <v>0</v>
      </c>
      <c r="G61" s="124">
        <v>0</v>
      </c>
      <c r="H61" s="125">
        <v>0</v>
      </c>
      <c r="I61" s="125">
        <v>0</v>
      </c>
      <c r="J61" s="126">
        <v>0</v>
      </c>
      <c r="K61" s="124">
        <v>0</v>
      </c>
      <c r="L61" s="125">
        <v>0</v>
      </c>
      <c r="M61" s="125">
        <v>0</v>
      </c>
      <c r="N61" s="126">
        <v>0</v>
      </c>
      <c r="O61" s="127">
        <f t="shared" si="4"/>
        <v>0</v>
      </c>
      <c r="P61" s="125">
        <v>0</v>
      </c>
      <c r="Q61" s="125">
        <v>0</v>
      </c>
      <c r="R61" s="125">
        <v>0</v>
      </c>
      <c r="S61" s="128">
        <v>0</v>
      </c>
      <c r="T61" s="127">
        <f t="shared" si="5"/>
        <v>0</v>
      </c>
      <c r="U61" s="125">
        <v>0</v>
      </c>
      <c r="V61" s="125">
        <v>0</v>
      </c>
      <c r="W61" s="125">
        <v>0</v>
      </c>
      <c r="X61" s="128">
        <v>0</v>
      </c>
    </row>
    <row r="62" spans="2:24" ht="12.75" hidden="1" customHeight="1" x14ac:dyDescent="0.25">
      <c r="B62" s="13" t="s">
        <v>137</v>
      </c>
      <c r="C62" s="81" t="s">
        <v>138</v>
      </c>
      <c r="D62" s="82" t="str">
        <f>$D$12</f>
        <v>year 2026</v>
      </c>
      <c r="E62" s="119">
        <f t="shared" si="3"/>
        <v>0</v>
      </c>
      <c r="F62" s="57">
        <v>0</v>
      </c>
      <c r="G62" s="120">
        <v>0</v>
      </c>
      <c r="H62" s="83">
        <v>0</v>
      </c>
      <c r="I62" s="83">
        <v>0</v>
      </c>
      <c r="J62" s="84">
        <v>0</v>
      </c>
      <c r="K62" s="120">
        <v>0</v>
      </c>
      <c r="L62" s="83">
        <v>0</v>
      </c>
      <c r="M62" s="83">
        <v>0</v>
      </c>
      <c r="N62" s="84">
        <v>0</v>
      </c>
      <c r="O62" s="121">
        <f t="shared" si="4"/>
        <v>0</v>
      </c>
      <c r="P62" s="83">
        <v>0</v>
      </c>
      <c r="Q62" s="83">
        <v>0</v>
      </c>
      <c r="R62" s="83">
        <v>0</v>
      </c>
      <c r="S62" s="122">
        <v>0</v>
      </c>
      <c r="T62" s="121">
        <f t="shared" si="5"/>
        <v>0</v>
      </c>
      <c r="U62" s="83">
        <v>0</v>
      </c>
      <c r="V62" s="83">
        <v>0</v>
      </c>
      <c r="W62" s="83">
        <v>0</v>
      </c>
      <c r="X62" s="122">
        <v>0</v>
      </c>
    </row>
    <row r="63" spans="2:24" ht="12.75" hidden="1" customHeight="1" x14ac:dyDescent="0.25">
      <c r="C63" s="55"/>
      <c r="D63" s="55" t="str">
        <f>$D$13</f>
        <v>year 2025</v>
      </c>
      <c r="E63" s="123">
        <f t="shared" si="3"/>
        <v>0</v>
      </c>
      <c r="F63" s="57">
        <v>0</v>
      </c>
      <c r="G63" s="124">
        <v>0</v>
      </c>
      <c r="H63" s="125">
        <v>0</v>
      </c>
      <c r="I63" s="125">
        <v>0</v>
      </c>
      <c r="J63" s="126">
        <v>0</v>
      </c>
      <c r="K63" s="124">
        <v>0</v>
      </c>
      <c r="L63" s="125">
        <v>0</v>
      </c>
      <c r="M63" s="125">
        <v>0</v>
      </c>
      <c r="N63" s="126">
        <v>0</v>
      </c>
      <c r="O63" s="127">
        <f t="shared" si="4"/>
        <v>0</v>
      </c>
      <c r="P63" s="125">
        <v>0</v>
      </c>
      <c r="Q63" s="125">
        <v>0</v>
      </c>
      <c r="R63" s="125">
        <v>0</v>
      </c>
      <c r="S63" s="128">
        <v>0</v>
      </c>
      <c r="T63" s="127">
        <f t="shared" si="5"/>
        <v>0</v>
      </c>
      <c r="U63" s="125">
        <v>0</v>
      </c>
      <c r="V63" s="125">
        <v>0</v>
      </c>
      <c r="W63" s="125">
        <v>0</v>
      </c>
      <c r="X63" s="128">
        <v>0</v>
      </c>
    </row>
    <row r="64" spans="2:24" ht="12.75" hidden="1" customHeight="1" x14ac:dyDescent="0.25">
      <c r="B64" s="13" t="s">
        <v>139</v>
      </c>
      <c r="C64" s="81" t="s">
        <v>140</v>
      </c>
      <c r="D64" s="82" t="str">
        <f>$D$12</f>
        <v>year 2026</v>
      </c>
      <c r="E64" s="119">
        <f t="shared" si="3"/>
        <v>0</v>
      </c>
      <c r="F64" s="57">
        <v>0</v>
      </c>
      <c r="G64" s="120">
        <v>0</v>
      </c>
      <c r="H64" s="83">
        <v>0</v>
      </c>
      <c r="I64" s="83">
        <v>0</v>
      </c>
      <c r="J64" s="84">
        <v>0</v>
      </c>
      <c r="K64" s="120">
        <v>0</v>
      </c>
      <c r="L64" s="83">
        <v>0</v>
      </c>
      <c r="M64" s="83">
        <v>0</v>
      </c>
      <c r="N64" s="84">
        <v>0</v>
      </c>
      <c r="O64" s="121">
        <f t="shared" si="4"/>
        <v>0</v>
      </c>
      <c r="P64" s="83">
        <v>0</v>
      </c>
      <c r="Q64" s="83">
        <v>0</v>
      </c>
      <c r="R64" s="83">
        <v>0</v>
      </c>
      <c r="S64" s="122">
        <v>0</v>
      </c>
      <c r="T64" s="121">
        <f t="shared" si="5"/>
        <v>0</v>
      </c>
      <c r="U64" s="83">
        <v>0</v>
      </c>
      <c r="V64" s="83">
        <v>0</v>
      </c>
      <c r="W64" s="83">
        <v>0</v>
      </c>
      <c r="X64" s="122">
        <v>0</v>
      </c>
    </row>
    <row r="65" spans="2:24" ht="12.75" hidden="1" customHeight="1" x14ac:dyDescent="0.25">
      <c r="C65" s="55"/>
      <c r="D65" s="55" t="str">
        <f>$D$13</f>
        <v>year 2025</v>
      </c>
      <c r="E65" s="123">
        <f t="shared" si="3"/>
        <v>0</v>
      </c>
      <c r="F65" s="57">
        <v>0</v>
      </c>
      <c r="G65" s="124">
        <v>0</v>
      </c>
      <c r="H65" s="125">
        <v>0</v>
      </c>
      <c r="I65" s="125">
        <v>0</v>
      </c>
      <c r="J65" s="126">
        <v>0</v>
      </c>
      <c r="K65" s="124">
        <v>0</v>
      </c>
      <c r="L65" s="125">
        <v>0</v>
      </c>
      <c r="M65" s="125">
        <v>0</v>
      </c>
      <c r="N65" s="126">
        <v>0</v>
      </c>
      <c r="O65" s="127">
        <f t="shared" si="4"/>
        <v>0</v>
      </c>
      <c r="P65" s="125">
        <v>0</v>
      </c>
      <c r="Q65" s="125">
        <v>0</v>
      </c>
      <c r="R65" s="125">
        <v>0</v>
      </c>
      <c r="S65" s="128">
        <v>0</v>
      </c>
      <c r="T65" s="127">
        <f t="shared" si="5"/>
        <v>0</v>
      </c>
      <c r="U65" s="125">
        <v>0</v>
      </c>
      <c r="V65" s="125">
        <v>0</v>
      </c>
      <c r="W65" s="125">
        <v>0</v>
      </c>
      <c r="X65" s="128">
        <v>0</v>
      </c>
    </row>
    <row r="66" spans="2:24" ht="12.75" hidden="1" customHeight="1" x14ac:dyDescent="0.25">
      <c r="B66" s="13" t="s">
        <v>141</v>
      </c>
      <c r="C66" s="81" t="s">
        <v>142</v>
      </c>
      <c r="D66" s="82" t="str">
        <f>$D$12</f>
        <v>year 2026</v>
      </c>
      <c r="E66" s="119">
        <f t="shared" si="3"/>
        <v>0</v>
      </c>
      <c r="F66" s="57">
        <v>0</v>
      </c>
      <c r="G66" s="120">
        <v>0</v>
      </c>
      <c r="H66" s="83">
        <v>0</v>
      </c>
      <c r="I66" s="83">
        <v>0</v>
      </c>
      <c r="J66" s="84">
        <v>0</v>
      </c>
      <c r="K66" s="120">
        <v>0</v>
      </c>
      <c r="L66" s="83">
        <v>0</v>
      </c>
      <c r="M66" s="83">
        <v>0</v>
      </c>
      <c r="N66" s="84">
        <v>0</v>
      </c>
      <c r="O66" s="121">
        <f t="shared" si="4"/>
        <v>0</v>
      </c>
      <c r="P66" s="83">
        <v>0</v>
      </c>
      <c r="Q66" s="83">
        <v>0</v>
      </c>
      <c r="R66" s="83">
        <v>0</v>
      </c>
      <c r="S66" s="122">
        <v>0</v>
      </c>
      <c r="T66" s="121">
        <f t="shared" si="5"/>
        <v>0</v>
      </c>
      <c r="U66" s="83">
        <v>0</v>
      </c>
      <c r="V66" s="83">
        <v>0</v>
      </c>
      <c r="W66" s="83">
        <v>0</v>
      </c>
      <c r="X66" s="122">
        <v>0</v>
      </c>
    </row>
    <row r="67" spans="2:24" ht="12.75" hidden="1" customHeight="1" x14ac:dyDescent="0.25">
      <c r="C67" s="55"/>
      <c r="D67" s="55" t="str">
        <f>$D$13</f>
        <v>year 2025</v>
      </c>
      <c r="E67" s="123">
        <f t="shared" si="3"/>
        <v>0</v>
      </c>
      <c r="F67" s="57">
        <v>0</v>
      </c>
      <c r="G67" s="124">
        <v>0</v>
      </c>
      <c r="H67" s="125">
        <v>0</v>
      </c>
      <c r="I67" s="125">
        <v>0</v>
      </c>
      <c r="J67" s="126">
        <v>0</v>
      </c>
      <c r="K67" s="124">
        <v>0</v>
      </c>
      <c r="L67" s="125">
        <v>0</v>
      </c>
      <c r="M67" s="125">
        <v>0</v>
      </c>
      <c r="N67" s="126">
        <v>0</v>
      </c>
      <c r="O67" s="127">
        <f t="shared" si="4"/>
        <v>0</v>
      </c>
      <c r="P67" s="125">
        <v>0</v>
      </c>
      <c r="Q67" s="125">
        <v>0</v>
      </c>
      <c r="R67" s="125">
        <v>0</v>
      </c>
      <c r="S67" s="128">
        <v>0</v>
      </c>
      <c r="T67" s="127">
        <f t="shared" si="5"/>
        <v>0</v>
      </c>
      <c r="U67" s="125">
        <v>0</v>
      </c>
      <c r="V67" s="125">
        <v>0</v>
      </c>
      <c r="W67" s="125">
        <v>0</v>
      </c>
      <c r="X67" s="128">
        <v>0</v>
      </c>
    </row>
    <row r="68" spans="2:24" ht="12.75" hidden="1" customHeight="1" x14ac:dyDescent="0.25">
      <c r="B68" s="13" t="s">
        <v>143</v>
      </c>
      <c r="C68" s="81" t="s">
        <v>144</v>
      </c>
      <c r="D68" s="82" t="str">
        <f>$D$12</f>
        <v>year 2026</v>
      </c>
      <c r="E68" s="119">
        <f t="shared" si="3"/>
        <v>0</v>
      </c>
      <c r="F68" s="57">
        <v>0</v>
      </c>
      <c r="G68" s="120">
        <v>0</v>
      </c>
      <c r="H68" s="83">
        <v>0</v>
      </c>
      <c r="I68" s="83">
        <v>0</v>
      </c>
      <c r="J68" s="84">
        <v>0</v>
      </c>
      <c r="K68" s="120">
        <v>0</v>
      </c>
      <c r="L68" s="83">
        <v>0</v>
      </c>
      <c r="M68" s="83">
        <v>0</v>
      </c>
      <c r="N68" s="84">
        <v>0</v>
      </c>
      <c r="O68" s="121">
        <f t="shared" si="4"/>
        <v>0</v>
      </c>
      <c r="P68" s="83">
        <v>0</v>
      </c>
      <c r="Q68" s="83">
        <v>0</v>
      </c>
      <c r="R68" s="83">
        <v>0</v>
      </c>
      <c r="S68" s="122">
        <v>0</v>
      </c>
      <c r="T68" s="121">
        <f t="shared" si="5"/>
        <v>0</v>
      </c>
      <c r="U68" s="83">
        <v>0</v>
      </c>
      <c r="V68" s="83">
        <v>0</v>
      </c>
      <c r="W68" s="83">
        <v>0</v>
      </c>
      <c r="X68" s="122">
        <v>0</v>
      </c>
    </row>
    <row r="69" spans="2:24" ht="12.75" hidden="1" customHeight="1" x14ac:dyDescent="0.25">
      <c r="C69" s="55"/>
      <c r="D69" s="55" t="str">
        <f>$D$13</f>
        <v>year 2025</v>
      </c>
      <c r="E69" s="123">
        <f t="shared" si="3"/>
        <v>0</v>
      </c>
      <c r="F69" s="57">
        <v>0</v>
      </c>
      <c r="G69" s="124">
        <v>0</v>
      </c>
      <c r="H69" s="125">
        <v>0</v>
      </c>
      <c r="I69" s="125">
        <v>0</v>
      </c>
      <c r="J69" s="126">
        <v>0</v>
      </c>
      <c r="K69" s="124">
        <v>0</v>
      </c>
      <c r="L69" s="125">
        <v>0</v>
      </c>
      <c r="M69" s="125">
        <v>0</v>
      </c>
      <c r="N69" s="126">
        <v>0</v>
      </c>
      <c r="O69" s="127">
        <f t="shared" si="4"/>
        <v>0</v>
      </c>
      <c r="P69" s="125">
        <v>0</v>
      </c>
      <c r="Q69" s="125">
        <v>0</v>
      </c>
      <c r="R69" s="125">
        <v>0</v>
      </c>
      <c r="S69" s="128">
        <v>0</v>
      </c>
      <c r="T69" s="127">
        <f t="shared" si="5"/>
        <v>0</v>
      </c>
      <c r="U69" s="125">
        <v>0</v>
      </c>
      <c r="V69" s="125">
        <v>0</v>
      </c>
      <c r="W69" s="125">
        <v>0</v>
      </c>
      <c r="X69" s="128">
        <v>0</v>
      </c>
    </row>
    <row r="70" spans="2:24" ht="12.75" hidden="1" customHeight="1" x14ac:dyDescent="0.25">
      <c r="B70" s="13" t="s">
        <v>145</v>
      </c>
      <c r="C70" s="81" t="s">
        <v>146</v>
      </c>
      <c r="D70" s="82" t="str">
        <f>$D$12</f>
        <v>year 2026</v>
      </c>
      <c r="E70" s="119">
        <f t="shared" si="3"/>
        <v>0</v>
      </c>
      <c r="F70" s="57">
        <v>0</v>
      </c>
      <c r="G70" s="120">
        <v>0</v>
      </c>
      <c r="H70" s="83">
        <v>0</v>
      </c>
      <c r="I70" s="83">
        <v>0</v>
      </c>
      <c r="J70" s="84">
        <v>0</v>
      </c>
      <c r="K70" s="120">
        <v>0</v>
      </c>
      <c r="L70" s="83">
        <v>0</v>
      </c>
      <c r="M70" s="83">
        <v>0</v>
      </c>
      <c r="N70" s="84">
        <v>0</v>
      </c>
      <c r="O70" s="121">
        <f t="shared" si="4"/>
        <v>0</v>
      </c>
      <c r="P70" s="83">
        <v>0</v>
      </c>
      <c r="Q70" s="83">
        <v>0</v>
      </c>
      <c r="R70" s="83">
        <v>0</v>
      </c>
      <c r="S70" s="122">
        <v>0</v>
      </c>
      <c r="T70" s="121">
        <f t="shared" si="5"/>
        <v>0</v>
      </c>
      <c r="U70" s="83">
        <v>0</v>
      </c>
      <c r="V70" s="83">
        <v>0</v>
      </c>
      <c r="W70" s="83">
        <v>0</v>
      </c>
      <c r="X70" s="122">
        <v>0</v>
      </c>
    </row>
    <row r="71" spans="2:24" ht="12.75" hidden="1" customHeight="1" x14ac:dyDescent="0.25">
      <c r="C71" s="55"/>
      <c r="D71" s="55" t="str">
        <f>$D$13</f>
        <v>year 2025</v>
      </c>
      <c r="E71" s="123">
        <f t="shared" si="3"/>
        <v>0</v>
      </c>
      <c r="F71" s="57">
        <v>0</v>
      </c>
      <c r="G71" s="124">
        <v>0</v>
      </c>
      <c r="H71" s="125">
        <v>0</v>
      </c>
      <c r="I71" s="125">
        <v>0</v>
      </c>
      <c r="J71" s="126">
        <v>0</v>
      </c>
      <c r="K71" s="124">
        <v>0</v>
      </c>
      <c r="L71" s="125">
        <v>0</v>
      </c>
      <c r="M71" s="125">
        <v>0</v>
      </c>
      <c r="N71" s="126">
        <v>0</v>
      </c>
      <c r="O71" s="127">
        <f t="shared" si="4"/>
        <v>0</v>
      </c>
      <c r="P71" s="125">
        <v>0</v>
      </c>
      <c r="Q71" s="125">
        <v>0</v>
      </c>
      <c r="R71" s="125">
        <v>0</v>
      </c>
      <c r="S71" s="128">
        <v>0</v>
      </c>
      <c r="T71" s="127">
        <f t="shared" si="5"/>
        <v>0</v>
      </c>
      <c r="U71" s="125">
        <v>0</v>
      </c>
      <c r="V71" s="125">
        <v>0</v>
      </c>
      <c r="W71" s="125">
        <v>0</v>
      </c>
      <c r="X71" s="128">
        <v>0</v>
      </c>
    </row>
    <row r="72" spans="2:24" ht="12.75" hidden="1" customHeight="1" x14ac:dyDescent="0.25">
      <c r="B72" s="13" t="s">
        <v>147</v>
      </c>
      <c r="C72" s="81" t="s">
        <v>148</v>
      </c>
      <c r="D72" s="82" t="str">
        <f>$D$12</f>
        <v>year 2026</v>
      </c>
      <c r="E72" s="119">
        <f t="shared" si="3"/>
        <v>0</v>
      </c>
      <c r="F72" s="57">
        <v>0</v>
      </c>
      <c r="G72" s="120">
        <v>0</v>
      </c>
      <c r="H72" s="83">
        <v>0</v>
      </c>
      <c r="I72" s="83">
        <v>0</v>
      </c>
      <c r="J72" s="84">
        <v>0</v>
      </c>
      <c r="K72" s="120">
        <v>0</v>
      </c>
      <c r="L72" s="83">
        <v>0</v>
      </c>
      <c r="M72" s="83">
        <v>0</v>
      </c>
      <c r="N72" s="84">
        <v>0</v>
      </c>
      <c r="O72" s="121">
        <f t="shared" si="4"/>
        <v>0</v>
      </c>
      <c r="P72" s="83">
        <v>0</v>
      </c>
      <c r="Q72" s="83">
        <v>0</v>
      </c>
      <c r="R72" s="83">
        <v>0</v>
      </c>
      <c r="S72" s="122">
        <v>0</v>
      </c>
      <c r="T72" s="121">
        <f t="shared" si="5"/>
        <v>0</v>
      </c>
      <c r="U72" s="83">
        <v>0</v>
      </c>
      <c r="V72" s="83">
        <v>0</v>
      </c>
      <c r="W72" s="83">
        <v>0</v>
      </c>
      <c r="X72" s="122">
        <v>0</v>
      </c>
    </row>
    <row r="73" spans="2:24" ht="12.75" hidden="1" customHeight="1" x14ac:dyDescent="0.25">
      <c r="C73" s="55"/>
      <c r="D73" s="55" t="str">
        <f>$D$13</f>
        <v>year 2025</v>
      </c>
      <c r="E73" s="123">
        <f t="shared" si="3"/>
        <v>0</v>
      </c>
      <c r="F73" s="57">
        <v>0</v>
      </c>
      <c r="G73" s="124">
        <v>0</v>
      </c>
      <c r="H73" s="125">
        <v>0</v>
      </c>
      <c r="I73" s="125">
        <v>0</v>
      </c>
      <c r="J73" s="126">
        <v>0</v>
      </c>
      <c r="K73" s="124">
        <v>0</v>
      </c>
      <c r="L73" s="125">
        <v>0</v>
      </c>
      <c r="M73" s="125">
        <v>0</v>
      </c>
      <c r="N73" s="126">
        <v>0</v>
      </c>
      <c r="O73" s="127">
        <f t="shared" si="4"/>
        <v>0</v>
      </c>
      <c r="P73" s="125">
        <v>0</v>
      </c>
      <c r="Q73" s="125">
        <v>0</v>
      </c>
      <c r="R73" s="125">
        <v>0</v>
      </c>
      <c r="S73" s="128">
        <v>0</v>
      </c>
      <c r="T73" s="127">
        <f t="shared" si="5"/>
        <v>0</v>
      </c>
      <c r="U73" s="125">
        <v>0</v>
      </c>
      <c r="V73" s="125">
        <v>0</v>
      </c>
      <c r="W73" s="125">
        <v>0</v>
      </c>
      <c r="X73" s="128">
        <v>0</v>
      </c>
    </row>
    <row r="74" spans="2:24" ht="12.75" hidden="1" customHeight="1" x14ac:dyDescent="0.25">
      <c r="B74" s="13" t="s">
        <v>149</v>
      </c>
      <c r="C74" s="81" t="s">
        <v>150</v>
      </c>
      <c r="D74" s="82" t="str">
        <f>$D$12</f>
        <v>year 2026</v>
      </c>
      <c r="E74" s="119">
        <f t="shared" si="3"/>
        <v>0</v>
      </c>
      <c r="F74" s="57">
        <v>0</v>
      </c>
      <c r="G74" s="120">
        <v>0</v>
      </c>
      <c r="H74" s="83">
        <v>0</v>
      </c>
      <c r="I74" s="83">
        <v>0</v>
      </c>
      <c r="J74" s="84">
        <v>0</v>
      </c>
      <c r="K74" s="120">
        <v>0</v>
      </c>
      <c r="L74" s="83">
        <v>0</v>
      </c>
      <c r="M74" s="83">
        <v>0</v>
      </c>
      <c r="N74" s="84">
        <v>0</v>
      </c>
      <c r="O74" s="121">
        <f t="shared" si="4"/>
        <v>0</v>
      </c>
      <c r="P74" s="83">
        <v>0</v>
      </c>
      <c r="Q74" s="83">
        <v>0</v>
      </c>
      <c r="R74" s="83">
        <v>0</v>
      </c>
      <c r="S74" s="122">
        <v>0</v>
      </c>
      <c r="T74" s="121">
        <f t="shared" si="5"/>
        <v>0</v>
      </c>
      <c r="U74" s="83">
        <v>0</v>
      </c>
      <c r="V74" s="83">
        <v>0</v>
      </c>
      <c r="W74" s="83">
        <v>0</v>
      </c>
      <c r="X74" s="122">
        <v>0</v>
      </c>
    </row>
    <row r="75" spans="2:24" ht="12.75" hidden="1" customHeight="1" x14ac:dyDescent="0.25">
      <c r="C75" s="55"/>
      <c r="D75" s="55" t="str">
        <f>$D$13</f>
        <v>year 2025</v>
      </c>
      <c r="E75" s="123">
        <f t="shared" si="3"/>
        <v>0</v>
      </c>
      <c r="F75" s="57">
        <v>0</v>
      </c>
      <c r="G75" s="124">
        <v>0</v>
      </c>
      <c r="H75" s="125">
        <v>0</v>
      </c>
      <c r="I75" s="125">
        <v>0</v>
      </c>
      <c r="J75" s="126">
        <v>0</v>
      </c>
      <c r="K75" s="124">
        <v>0</v>
      </c>
      <c r="L75" s="125">
        <v>0</v>
      </c>
      <c r="M75" s="125">
        <v>0</v>
      </c>
      <c r="N75" s="126">
        <v>0</v>
      </c>
      <c r="O75" s="127">
        <f t="shared" si="4"/>
        <v>0</v>
      </c>
      <c r="P75" s="125">
        <v>0</v>
      </c>
      <c r="Q75" s="125">
        <v>0</v>
      </c>
      <c r="R75" s="125">
        <v>0</v>
      </c>
      <c r="S75" s="128">
        <v>0</v>
      </c>
      <c r="T75" s="127">
        <f t="shared" si="5"/>
        <v>0</v>
      </c>
      <c r="U75" s="125">
        <v>0</v>
      </c>
      <c r="V75" s="125">
        <v>0</v>
      </c>
      <c r="W75" s="125">
        <v>0</v>
      </c>
      <c r="X75" s="128">
        <v>0</v>
      </c>
    </row>
    <row r="76" spans="2:24" ht="12.75" hidden="1" customHeight="1" x14ac:dyDescent="0.25">
      <c r="B76" s="13" t="s">
        <v>151</v>
      </c>
      <c r="C76" s="81" t="s">
        <v>152</v>
      </c>
      <c r="D76" s="82" t="str">
        <f>$D$12</f>
        <v>year 2026</v>
      </c>
      <c r="E76" s="119">
        <f t="shared" ref="E76:E89" si="6">SUM(G76:N76)</f>
        <v>0</v>
      </c>
      <c r="F76" s="57">
        <v>0</v>
      </c>
      <c r="G76" s="120">
        <v>0</v>
      </c>
      <c r="H76" s="83">
        <v>0</v>
      </c>
      <c r="I76" s="83">
        <v>0</v>
      </c>
      <c r="J76" s="84">
        <v>0</v>
      </c>
      <c r="K76" s="120">
        <v>0</v>
      </c>
      <c r="L76" s="83">
        <v>0</v>
      </c>
      <c r="M76" s="83">
        <v>0</v>
      </c>
      <c r="N76" s="84">
        <v>0</v>
      </c>
      <c r="O76" s="121">
        <f t="shared" ref="O76:O107" si="7">SUM(P76:S76)</f>
        <v>0</v>
      </c>
      <c r="P76" s="83">
        <v>0</v>
      </c>
      <c r="Q76" s="83">
        <v>0</v>
      </c>
      <c r="R76" s="83">
        <v>0</v>
      </c>
      <c r="S76" s="122">
        <v>0</v>
      </c>
      <c r="T76" s="121">
        <f t="shared" ref="T76:T107" si="8">SUM(U76:X76)</f>
        <v>0</v>
      </c>
      <c r="U76" s="83">
        <v>0</v>
      </c>
      <c r="V76" s="83">
        <v>0</v>
      </c>
      <c r="W76" s="83">
        <v>0</v>
      </c>
      <c r="X76" s="122">
        <v>0</v>
      </c>
    </row>
    <row r="77" spans="2:24" ht="12.75" hidden="1" customHeight="1" x14ac:dyDescent="0.25">
      <c r="C77" s="55"/>
      <c r="D77" s="55" t="str">
        <f>$D$13</f>
        <v>year 2025</v>
      </c>
      <c r="E77" s="123">
        <f t="shared" si="6"/>
        <v>0</v>
      </c>
      <c r="F77" s="57">
        <v>0</v>
      </c>
      <c r="G77" s="124">
        <v>0</v>
      </c>
      <c r="H77" s="125">
        <v>0</v>
      </c>
      <c r="I77" s="125">
        <v>0</v>
      </c>
      <c r="J77" s="126">
        <v>0</v>
      </c>
      <c r="K77" s="124">
        <v>0</v>
      </c>
      <c r="L77" s="125">
        <v>0</v>
      </c>
      <c r="M77" s="125">
        <v>0</v>
      </c>
      <c r="N77" s="126">
        <v>0</v>
      </c>
      <c r="O77" s="127">
        <f t="shared" si="7"/>
        <v>0</v>
      </c>
      <c r="P77" s="125">
        <v>0</v>
      </c>
      <c r="Q77" s="125">
        <v>0</v>
      </c>
      <c r="R77" s="125">
        <v>0</v>
      </c>
      <c r="S77" s="128">
        <v>0</v>
      </c>
      <c r="T77" s="127">
        <f t="shared" si="8"/>
        <v>0</v>
      </c>
      <c r="U77" s="125">
        <v>0</v>
      </c>
      <c r="V77" s="125">
        <v>0</v>
      </c>
      <c r="W77" s="125">
        <v>0</v>
      </c>
      <c r="X77" s="128">
        <v>0</v>
      </c>
    </row>
    <row r="78" spans="2:24" ht="12.75" hidden="1" customHeight="1" x14ac:dyDescent="0.25">
      <c r="B78" s="13" t="s">
        <v>153</v>
      </c>
      <c r="C78" s="81" t="s">
        <v>154</v>
      </c>
      <c r="D78" s="82" t="str">
        <f>$D$12</f>
        <v>year 2026</v>
      </c>
      <c r="E78" s="119">
        <f t="shared" si="6"/>
        <v>0</v>
      </c>
      <c r="F78" s="57">
        <v>0</v>
      </c>
      <c r="G78" s="120">
        <v>0</v>
      </c>
      <c r="H78" s="83">
        <v>0</v>
      </c>
      <c r="I78" s="83">
        <v>0</v>
      </c>
      <c r="J78" s="84">
        <v>0</v>
      </c>
      <c r="K78" s="120">
        <v>0</v>
      </c>
      <c r="L78" s="83">
        <v>0</v>
      </c>
      <c r="M78" s="83">
        <v>0</v>
      </c>
      <c r="N78" s="84">
        <v>0</v>
      </c>
      <c r="O78" s="121">
        <f t="shared" si="7"/>
        <v>0</v>
      </c>
      <c r="P78" s="83">
        <v>0</v>
      </c>
      <c r="Q78" s="83">
        <v>0</v>
      </c>
      <c r="R78" s="83">
        <v>0</v>
      </c>
      <c r="S78" s="122">
        <v>0</v>
      </c>
      <c r="T78" s="121">
        <f t="shared" si="8"/>
        <v>0</v>
      </c>
      <c r="U78" s="83">
        <v>0</v>
      </c>
      <c r="V78" s="83">
        <v>0</v>
      </c>
      <c r="W78" s="83">
        <v>0</v>
      </c>
      <c r="X78" s="122">
        <v>0</v>
      </c>
    </row>
    <row r="79" spans="2:24" ht="12.75" hidden="1" customHeight="1" x14ac:dyDescent="0.25">
      <c r="C79" s="55"/>
      <c r="D79" s="55" t="str">
        <f>$D$13</f>
        <v>year 2025</v>
      </c>
      <c r="E79" s="123">
        <f t="shared" si="6"/>
        <v>0</v>
      </c>
      <c r="F79" s="57">
        <v>0</v>
      </c>
      <c r="G79" s="124">
        <v>0</v>
      </c>
      <c r="H79" s="125">
        <v>0</v>
      </c>
      <c r="I79" s="125">
        <v>0</v>
      </c>
      <c r="J79" s="126">
        <v>0</v>
      </c>
      <c r="K79" s="124">
        <v>0</v>
      </c>
      <c r="L79" s="125">
        <v>0</v>
      </c>
      <c r="M79" s="125">
        <v>0</v>
      </c>
      <c r="N79" s="126">
        <v>0</v>
      </c>
      <c r="O79" s="127">
        <f t="shared" si="7"/>
        <v>0</v>
      </c>
      <c r="P79" s="125">
        <v>0</v>
      </c>
      <c r="Q79" s="125">
        <v>0</v>
      </c>
      <c r="R79" s="125">
        <v>0</v>
      </c>
      <c r="S79" s="128">
        <v>0</v>
      </c>
      <c r="T79" s="127">
        <f t="shared" si="8"/>
        <v>0</v>
      </c>
      <c r="U79" s="125">
        <v>0</v>
      </c>
      <c r="V79" s="125">
        <v>0</v>
      </c>
      <c r="W79" s="125">
        <v>0</v>
      </c>
      <c r="X79" s="128">
        <v>0</v>
      </c>
    </row>
    <row r="80" spans="2:24" ht="12.75" hidden="1" customHeight="1" x14ac:dyDescent="0.25">
      <c r="B80" s="13" t="s">
        <v>155</v>
      </c>
      <c r="C80" s="81" t="s">
        <v>156</v>
      </c>
      <c r="D80" s="82" t="str">
        <f>$D$12</f>
        <v>year 2026</v>
      </c>
      <c r="E80" s="119">
        <f t="shared" si="6"/>
        <v>0</v>
      </c>
      <c r="F80" s="57">
        <v>0</v>
      </c>
      <c r="G80" s="120">
        <v>0</v>
      </c>
      <c r="H80" s="83">
        <v>0</v>
      </c>
      <c r="I80" s="83">
        <v>0</v>
      </c>
      <c r="J80" s="84">
        <v>0</v>
      </c>
      <c r="K80" s="120">
        <v>0</v>
      </c>
      <c r="L80" s="83">
        <v>0</v>
      </c>
      <c r="M80" s="83">
        <v>0</v>
      </c>
      <c r="N80" s="84">
        <v>0</v>
      </c>
      <c r="O80" s="121">
        <f t="shared" si="7"/>
        <v>0</v>
      </c>
      <c r="P80" s="83">
        <v>0</v>
      </c>
      <c r="Q80" s="83">
        <v>0</v>
      </c>
      <c r="R80" s="83">
        <v>0</v>
      </c>
      <c r="S80" s="122">
        <v>0</v>
      </c>
      <c r="T80" s="121">
        <f t="shared" si="8"/>
        <v>0</v>
      </c>
      <c r="U80" s="83">
        <v>0</v>
      </c>
      <c r="V80" s="83">
        <v>0</v>
      </c>
      <c r="W80" s="83">
        <v>0</v>
      </c>
      <c r="X80" s="122">
        <v>0</v>
      </c>
    </row>
    <row r="81" spans="2:24" ht="12.75" hidden="1" customHeight="1" x14ac:dyDescent="0.25">
      <c r="C81" s="55"/>
      <c r="D81" s="55" t="str">
        <f>$D$13</f>
        <v>year 2025</v>
      </c>
      <c r="E81" s="123">
        <f t="shared" si="6"/>
        <v>0</v>
      </c>
      <c r="F81" s="57">
        <v>0</v>
      </c>
      <c r="G81" s="124">
        <v>0</v>
      </c>
      <c r="H81" s="125">
        <v>0</v>
      </c>
      <c r="I81" s="125">
        <v>0</v>
      </c>
      <c r="J81" s="126">
        <v>0</v>
      </c>
      <c r="K81" s="124">
        <v>0</v>
      </c>
      <c r="L81" s="125">
        <v>0</v>
      </c>
      <c r="M81" s="125">
        <v>0</v>
      </c>
      <c r="N81" s="126">
        <v>0</v>
      </c>
      <c r="O81" s="127">
        <f t="shared" si="7"/>
        <v>0</v>
      </c>
      <c r="P81" s="125">
        <v>0</v>
      </c>
      <c r="Q81" s="125">
        <v>0</v>
      </c>
      <c r="R81" s="125">
        <v>0</v>
      </c>
      <c r="S81" s="128">
        <v>0</v>
      </c>
      <c r="T81" s="127">
        <f t="shared" si="8"/>
        <v>0</v>
      </c>
      <c r="U81" s="125">
        <v>0</v>
      </c>
      <c r="V81" s="125">
        <v>0</v>
      </c>
      <c r="W81" s="125">
        <v>0</v>
      </c>
      <c r="X81" s="128">
        <v>0</v>
      </c>
    </row>
    <row r="82" spans="2:24" ht="12.75" hidden="1" customHeight="1" x14ac:dyDescent="0.25">
      <c r="B82" s="13" t="s">
        <v>157</v>
      </c>
      <c r="C82" s="81" t="s">
        <v>158</v>
      </c>
      <c r="D82" s="82" t="str">
        <f>$D$12</f>
        <v>year 2026</v>
      </c>
      <c r="E82" s="119">
        <f t="shared" si="6"/>
        <v>0</v>
      </c>
      <c r="F82" s="57">
        <v>0</v>
      </c>
      <c r="G82" s="120">
        <v>0</v>
      </c>
      <c r="H82" s="83">
        <v>0</v>
      </c>
      <c r="I82" s="83">
        <v>0</v>
      </c>
      <c r="J82" s="84">
        <v>0</v>
      </c>
      <c r="K82" s="120">
        <v>0</v>
      </c>
      <c r="L82" s="83">
        <v>0</v>
      </c>
      <c r="M82" s="83">
        <v>0</v>
      </c>
      <c r="N82" s="84">
        <v>0</v>
      </c>
      <c r="O82" s="121">
        <f t="shared" si="7"/>
        <v>0</v>
      </c>
      <c r="P82" s="83">
        <v>0</v>
      </c>
      <c r="Q82" s="83">
        <v>0</v>
      </c>
      <c r="R82" s="83">
        <v>0</v>
      </c>
      <c r="S82" s="122">
        <v>0</v>
      </c>
      <c r="T82" s="121">
        <f t="shared" si="8"/>
        <v>0</v>
      </c>
      <c r="U82" s="83">
        <v>0</v>
      </c>
      <c r="V82" s="83">
        <v>0</v>
      </c>
      <c r="W82" s="83">
        <v>0</v>
      </c>
      <c r="X82" s="122">
        <v>0</v>
      </c>
    </row>
    <row r="83" spans="2:24" ht="12.75" hidden="1" customHeight="1" x14ac:dyDescent="0.25">
      <c r="C83" s="55"/>
      <c r="D83" s="55" t="str">
        <f>$D$13</f>
        <v>year 2025</v>
      </c>
      <c r="E83" s="123">
        <f t="shared" si="6"/>
        <v>0</v>
      </c>
      <c r="F83" s="57">
        <v>0</v>
      </c>
      <c r="G83" s="124">
        <v>0</v>
      </c>
      <c r="H83" s="125">
        <v>0</v>
      </c>
      <c r="I83" s="125">
        <v>0</v>
      </c>
      <c r="J83" s="126">
        <v>0</v>
      </c>
      <c r="K83" s="124">
        <v>0</v>
      </c>
      <c r="L83" s="125">
        <v>0</v>
      </c>
      <c r="M83" s="125">
        <v>0</v>
      </c>
      <c r="N83" s="126">
        <v>0</v>
      </c>
      <c r="O83" s="127">
        <f t="shared" si="7"/>
        <v>0</v>
      </c>
      <c r="P83" s="125">
        <v>0</v>
      </c>
      <c r="Q83" s="125">
        <v>0</v>
      </c>
      <c r="R83" s="125">
        <v>0</v>
      </c>
      <c r="S83" s="128">
        <v>0</v>
      </c>
      <c r="T83" s="127">
        <f t="shared" si="8"/>
        <v>0</v>
      </c>
      <c r="U83" s="125">
        <v>0</v>
      </c>
      <c r="V83" s="125">
        <v>0</v>
      </c>
      <c r="W83" s="125">
        <v>0</v>
      </c>
      <c r="X83" s="128">
        <v>0</v>
      </c>
    </row>
    <row r="84" spans="2:24" ht="12.75" hidden="1" customHeight="1" x14ac:dyDescent="0.25">
      <c r="B84" s="13" t="s">
        <v>159</v>
      </c>
      <c r="C84" s="81" t="s">
        <v>160</v>
      </c>
      <c r="D84" s="82" t="str">
        <f>$D$12</f>
        <v>year 2026</v>
      </c>
      <c r="E84" s="119">
        <f t="shared" si="6"/>
        <v>0</v>
      </c>
      <c r="F84" s="57">
        <v>0</v>
      </c>
      <c r="G84" s="120">
        <v>0</v>
      </c>
      <c r="H84" s="83">
        <v>0</v>
      </c>
      <c r="I84" s="83">
        <v>0</v>
      </c>
      <c r="J84" s="84">
        <v>0</v>
      </c>
      <c r="K84" s="120">
        <v>0</v>
      </c>
      <c r="L84" s="83">
        <v>0</v>
      </c>
      <c r="M84" s="83">
        <v>0</v>
      </c>
      <c r="N84" s="84">
        <v>0</v>
      </c>
      <c r="O84" s="121">
        <f t="shared" si="7"/>
        <v>0</v>
      </c>
      <c r="P84" s="83">
        <v>0</v>
      </c>
      <c r="Q84" s="83">
        <v>0</v>
      </c>
      <c r="R84" s="83">
        <v>0</v>
      </c>
      <c r="S84" s="122">
        <v>0</v>
      </c>
      <c r="T84" s="121">
        <f t="shared" si="8"/>
        <v>0</v>
      </c>
      <c r="U84" s="83">
        <v>0</v>
      </c>
      <c r="V84" s="83">
        <v>0</v>
      </c>
      <c r="W84" s="83">
        <v>0</v>
      </c>
      <c r="X84" s="122">
        <v>0</v>
      </c>
    </row>
    <row r="85" spans="2:24" ht="12.75" hidden="1" customHeight="1" x14ac:dyDescent="0.25">
      <c r="C85" s="55"/>
      <c r="D85" s="55" t="str">
        <f>$D$13</f>
        <v>year 2025</v>
      </c>
      <c r="E85" s="123">
        <f t="shared" si="6"/>
        <v>0</v>
      </c>
      <c r="F85" s="57">
        <v>0</v>
      </c>
      <c r="G85" s="124">
        <v>0</v>
      </c>
      <c r="H85" s="125">
        <v>0</v>
      </c>
      <c r="I85" s="125">
        <v>0</v>
      </c>
      <c r="J85" s="126">
        <v>0</v>
      </c>
      <c r="K85" s="124">
        <v>0</v>
      </c>
      <c r="L85" s="125">
        <v>0</v>
      </c>
      <c r="M85" s="125">
        <v>0</v>
      </c>
      <c r="N85" s="126">
        <v>0</v>
      </c>
      <c r="O85" s="127">
        <f t="shared" si="7"/>
        <v>0</v>
      </c>
      <c r="P85" s="125">
        <v>0</v>
      </c>
      <c r="Q85" s="125">
        <v>0</v>
      </c>
      <c r="R85" s="125">
        <v>0</v>
      </c>
      <c r="S85" s="128">
        <v>0</v>
      </c>
      <c r="T85" s="127">
        <f t="shared" si="8"/>
        <v>0</v>
      </c>
      <c r="U85" s="125">
        <v>0</v>
      </c>
      <c r="V85" s="125">
        <v>0</v>
      </c>
      <c r="W85" s="125">
        <v>0</v>
      </c>
      <c r="X85" s="128">
        <v>0</v>
      </c>
    </row>
    <row r="86" spans="2:24" ht="12.75" hidden="1" customHeight="1" x14ac:dyDescent="0.25">
      <c r="B86" s="13" t="s">
        <v>161</v>
      </c>
      <c r="C86" s="81" t="s">
        <v>162</v>
      </c>
      <c r="D86" s="82" t="str">
        <f>$D$12</f>
        <v>year 2026</v>
      </c>
      <c r="E86" s="119">
        <f t="shared" si="6"/>
        <v>0</v>
      </c>
      <c r="F86" s="57">
        <v>0</v>
      </c>
      <c r="G86" s="120">
        <v>0</v>
      </c>
      <c r="H86" s="83">
        <v>0</v>
      </c>
      <c r="I86" s="83">
        <v>0</v>
      </c>
      <c r="J86" s="84">
        <v>0</v>
      </c>
      <c r="K86" s="120">
        <v>0</v>
      </c>
      <c r="L86" s="83">
        <v>0</v>
      </c>
      <c r="M86" s="83">
        <v>0</v>
      </c>
      <c r="N86" s="84">
        <v>0</v>
      </c>
      <c r="O86" s="121">
        <f t="shared" si="7"/>
        <v>0</v>
      </c>
      <c r="P86" s="83">
        <v>0</v>
      </c>
      <c r="Q86" s="83">
        <v>0</v>
      </c>
      <c r="R86" s="83">
        <v>0</v>
      </c>
      <c r="S86" s="122">
        <v>0</v>
      </c>
      <c r="T86" s="121">
        <f t="shared" si="8"/>
        <v>0</v>
      </c>
      <c r="U86" s="83">
        <v>0</v>
      </c>
      <c r="V86" s="83">
        <v>0</v>
      </c>
      <c r="W86" s="83">
        <v>0</v>
      </c>
      <c r="X86" s="122">
        <v>0</v>
      </c>
    </row>
    <row r="87" spans="2:24" ht="12.75" hidden="1" customHeight="1" x14ac:dyDescent="0.25">
      <c r="C87" s="55"/>
      <c r="D87" s="55" t="str">
        <f>$D$13</f>
        <v>year 2025</v>
      </c>
      <c r="E87" s="123">
        <f t="shared" si="6"/>
        <v>0</v>
      </c>
      <c r="F87" s="57">
        <v>0</v>
      </c>
      <c r="G87" s="124">
        <v>0</v>
      </c>
      <c r="H87" s="125">
        <v>0</v>
      </c>
      <c r="I87" s="125">
        <v>0</v>
      </c>
      <c r="J87" s="126">
        <v>0</v>
      </c>
      <c r="K87" s="124">
        <v>0</v>
      </c>
      <c r="L87" s="125">
        <v>0</v>
      </c>
      <c r="M87" s="125">
        <v>0</v>
      </c>
      <c r="N87" s="126">
        <v>0</v>
      </c>
      <c r="O87" s="127">
        <f t="shared" si="7"/>
        <v>0</v>
      </c>
      <c r="P87" s="125">
        <v>0</v>
      </c>
      <c r="Q87" s="125">
        <v>0</v>
      </c>
      <c r="R87" s="125">
        <v>0</v>
      </c>
      <c r="S87" s="128">
        <v>0</v>
      </c>
      <c r="T87" s="127">
        <f t="shared" si="8"/>
        <v>0</v>
      </c>
      <c r="U87" s="125">
        <v>0</v>
      </c>
      <c r="V87" s="125">
        <v>0</v>
      </c>
      <c r="W87" s="125">
        <v>0</v>
      </c>
      <c r="X87" s="128">
        <v>0</v>
      </c>
    </row>
    <row r="88" spans="2:24" ht="12.75" hidden="1" customHeight="1" x14ac:dyDescent="0.25">
      <c r="B88" s="13" t="s">
        <v>163</v>
      </c>
      <c r="C88" s="81" t="s">
        <v>164</v>
      </c>
      <c r="D88" s="82" t="str">
        <f>$D$12</f>
        <v>year 2026</v>
      </c>
      <c r="E88" s="119">
        <f t="shared" si="6"/>
        <v>0</v>
      </c>
      <c r="F88" s="57">
        <v>0</v>
      </c>
      <c r="G88" s="120">
        <v>0</v>
      </c>
      <c r="H88" s="83">
        <v>0</v>
      </c>
      <c r="I88" s="83">
        <v>0</v>
      </c>
      <c r="J88" s="84">
        <v>0</v>
      </c>
      <c r="K88" s="120">
        <v>0</v>
      </c>
      <c r="L88" s="83">
        <v>0</v>
      </c>
      <c r="M88" s="83">
        <v>0</v>
      </c>
      <c r="N88" s="84">
        <v>0</v>
      </c>
      <c r="O88" s="121">
        <f t="shared" si="7"/>
        <v>0</v>
      </c>
      <c r="P88" s="83">
        <v>0</v>
      </c>
      <c r="Q88" s="83">
        <v>0</v>
      </c>
      <c r="R88" s="83">
        <v>0</v>
      </c>
      <c r="S88" s="122">
        <v>0</v>
      </c>
      <c r="T88" s="121">
        <f t="shared" si="8"/>
        <v>0</v>
      </c>
      <c r="U88" s="83">
        <v>0</v>
      </c>
      <c r="V88" s="83">
        <v>0</v>
      </c>
      <c r="W88" s="83">
        <v>0</v>
      </c>
      <c r="X88" s="122">
        <v>0</v>
      </c>
    </row>
    <row r="89" spans="2:24" ht="12.75" hidden="1" customHeight="1" x14ac:dyDescent="0.25">
      <c r="C89" s="55"/>
      <c r="D89" s="55" t="str">
        <f>$D$13</f>
        <v>year 2025</v>
      </c>
      <c r="E89" s="129">
        <f t="shared" si="6"/>
        <v>0</v>
      </c>
      <c r="F89" s="130">
        <v>0</v>
      </c>
      <c r="G89" s="131">
        <v>0</v>
      </c>
      <c r="H89" s="132">
        <v>0</v>
      </c>
      <c r="I89" s="132">
        <v>0</v>
      </c>
      <c r="J89" s="133">
        <v>0</v>
      </c>
      <c r="K89" s="131">
        <v>0</v>
      </c>
      <c r="L89" s="132">
        <v>0</v>
      </c>
      <c r="M89" s="132">
        <v>0</v>
      </c>
      <c r="N89" s="133">
        <v>0</v>
      </c>
      <c r="O89" s="134">
        <f t="shared" si="7"/>
        <v>0</v>
      </c>
      <c r="P89" s="132">
        <v>0</v>
      </c>
      <c r="Q89" s="132">
        <v>0</v>
      </c>
      <c r="R89" s="132">
        <v>0</v>
      </c>
      <c r="S89" s="135">
        <v>0</v>
      </c>
      <c r="T89" s="134">
        <f t="shared" si="8"/>
        <v>0</v>
      </c>
      <c r="U89" s="132">
        <v>0</v>
      </c>
      <c r="V89" s="132">
        <v>0</v>
      </c>
      <c r="W89" s="132">
        <v>0</v>
      </c>
      <c r="X89" s="135">
        <v>0</v>
      </c>
    </row>
    <row r="90" spans="2:24" ht="20.25" customHeight="1" x14ac:dyDescent="0.25">
      <c r="C90" s="34" t="str">
        <f>IF(INT(AktJahrMonat)&gt;201503,"","Note: The total amount of claims is only recorded as from Q2 2014 if the amount in arrears is &gt;= 5% of the claim; for previous quarters no suitable data is yet available.")</f>
        <v/>
      </c>
    </row>
    <row r="91" spans="2:24" ht="12.75" customHeight="1" x14ac:dyDescent="0.25">
      <c r="C91" s="34" t="str">
        <f>IF(INT(AktJahrMonat)&gt;=201606,"","Note: Guarantees for reasons of export promotion are only recorded as from Q2 2015.")</f>
        <v/>
      </c>
    </row>
    <row r="92" spans="2:24" ht="12.75" customHeight="1" x14ac:dyDescent="0.25">
      <c r="C92" s="34" t="str">
        <f>IF(INT(AktJahrMonat)&gt;=201703,"","Note: Cover assets are only split into obligated and guaranteed assets as from Q1 2016.")</f>
        <v/>
      </c>
    </row>
  </sheetData>
  <mergeCells count="1">
    <mergeCell ref="T8:X8"/>
  </mergeCells>
  <printOptions horizontalCentered="1"/>
  <pageMargins left="0.39370078740157483" right="0.39370078740157483" top="0.98425196850393704" bottom="0.78740157480314965" header="0.51181102362204722" footer="0.51181102362204722"/>
  <pageSetup paperSize="9" scale="62" orientation="portrait" r:id="rId1"/>
  <headerFooter>
    <oddFooter>&amp;R&amp;8 Seite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pageSetUpPr fitToPage="1"/>
  </sheetPr>
  <dimension ref="A1:IW435"/>
  <sheetViews>
    <sheetView showGridLines="0" showRowColHeaders="0" view="pageBreakPreview" zoomScaleNormal="100" workbookViewId="0">
      <selection activeCell="F12" sqref="F12"/>
    </sheetView>
  </sheetViews>
  <sheetFormatPr baseColWidth="10" defaultColWidth="9.1796875" defaultRowHeight="12.5" x14ac:dyDescent="0.25"/>
  <cols>
    <col min="1" max="1" width="0.81640625" style="12" customWidth="1"/>
    <col min="2" max="2" width="11.453125" style="13" hidden="1" customWidth="1"/>
    <col min="3" max="3" width="22.6328125" style="12" customWidth="1"/>
    <col min="4" max="4" width="8.6328125" style="12" customWidth="1"/>
    <col min="5" max="7" width="15.6328125" style="12" customWidth="1"/>
    <col min="8" max="9" width="19.6328125" style="12" customWidth="1"/>
    <col min="10" max="257" width="11.453125" style="12" customWidth="1"/>
    <col min="258" max="1025" width="11.453125" customWidth="1"/>
  </cols>
  <sheetData>
    <row r="1" spans="2:13" ht="5.25" customHeight="1" x14ac:dyDescent="0.25"/>
    <row r="2" spans="2:13" ht="12.75" customHeight="1" x14ac:dyDescent="0.25">
      <c r="C2" s="13" t="s">
        <v>186</v>
      </c>
    </row>
    <row r="3" spans="2:13" ht="12.75" customHeight="1" x14ac:dyDescent="0.25"/>
    <row r="4" spans="2:13" ht="12.75" customHeight="1" x14ac:dyDescent="0.3">
      <c r="C4" s="447" t="s">
        <v>187</v>
      </c>
      <c r="D4" s="420"/>
      <c r="E4" s="420"/>
      <c r="F4" s="420"/>
      <c r="G4" s="420"/>
      <c r="H4" s="420"/>
      <c r="I4" s="420"/>
      <c r="J4" s="64"/>
      <c r="M4" s="64"/>
    </row>
    <row r="5" spans="2:13" ht="21.75" customHeight="1" x14ac:dyDescent="0.3">
      <c r="C5" s="446" t="s">
        <v>188</v>
      </c>
      <c r="D5" s="420"/>
      <c r="E5" s="420"/>
      <c r="F5" s="420"/>
      <c r="G5" s="420"/>
      <c r="H5" s="420"/>
      <c r="I5" s="420"/>
      <c r="J5" s="64"/>
      <c r="M5" s="64"/>
    </row>
    <row r="6" spans="2:13" ht="15" customHeight="1" x14ac:dyDescent="0.3">
      <c r="C6" s="63" t="str">
        <f>UebInstitutQuartal</f>
        <v>3. Quarter 2026</v>
      </c>
      <c r="D6" s="88"/>
      <c r="E6" s="88"/>
      <c r="F6" s="90"/>
      <c r="G6" s="90"/>
      <c r="H6" s="64"/>
      <c r="I6" s="64"/>
      <c r="J6" s="64"/>
      <c r="M6" s="64"/>
    </row>
    <row r="7" spans="2:13" ht="12.75" customHeight="1" x14ac:dyDescent="0.25">
      <c r="C7" s="23"/>
      <c r="D7" s="23"/>
      <c r="E7" s="23"/>
      <c r="F7" s="23"/>
      <c r="G7" s="23"/>
    </row>
    <row r="8" spans="2:13" ht="15" customHeight="1" x14ac:dyDescent="0.25">
      <c r="C8" s="23"/>
      <c r="D8" s="23"/>
      <c r="E8" s="298" t="s">
        <v>52</v>
      </c>
      <c r="F8" s="320"/>
      <c r="G8" s="321"/>
      <c r="H8" s="443" t="s">
        <v>189</v>
      </c>
      <c r="I8" s="440" t="s">
        <v>73</v>
      </c>
    </row>
    <row r="9" spans="2:13" ht="22" customHeight="1" x14ac:dyDescent="0.25">
      <c r="C9" s="23"/>
      <c r="D9" s="23"/>
      <c r="E9" s="322" t="s">
        <v>57</v>
      </c>
      <c r="F9" s="136" t="s">
        <v>74</v>
      </c>
      <c r="G9" s="137"/>
      <c r="H9" s="444"/>
      <c r="I9" s="441"/>
    </row>
    <row r="10" spans="2:13" ht="12.75" customHeight="1" x14ac:dyDescent="0.25">
      <c r="C10" s="23"/>
      <c r="D10" s="23"/>
      <c r="E10" s="323"/>
      <c r="F10" s="324" t="s">
        <v>190</v>
      </c>
      <c r="G10" s="325" t="s">
        <v>191</v>
      </c>
      <c r="H10" s="445"/>
      <c r="I10" s="442"/>
    </row>
    <row r="11" spans="2:13" ht="12.75" customHeight="1" x14ac:dyDescent="0.25">
      <c r="C11" s="277" t="s">
        <v>86</v>
      </c>
      <c r="D11" s="342" t="str">
        <f>AktQuartal</f>
        <v>3. Quarter</v>
      </c>
      <c r="E11" s="326" t="str">
        <f>Einheit_Waehrung</f>
        <v>€ mn.</v>
      </c>
      <c r="F11" s="327" t="str">
        <f>E11</f>
        <v>€ mn.</v>
      </c>
      <c r="G11" s="328" t="str">
        <f>E11</f>
        <v>€ mn.</v>
      </c>
      <c r="H11" s="329" t="str">
        <f>E11</f>
        <v>€ mn.</v>
      </c>
      <c r="I11" s="330" t="str">
        <f>E11</f>
        <v>€ mn.</v>
      </c>
    </row>
    <row r="12" spans="2:13" ht="12.75" customHeight="1" x14ac:dyDescent="0.25">
      <c r="B12" s="13" t="s">
        <v>87</v>
      </c>
      <c r="C12" s="81" t="s">
        <v>88</v>
      </c>
      <c r="D12" s="256" t="str">
        <f>"year "&amp;AktJahr</f>
        <v>year 2026</v>
      </c>
      <c r="E12" s="268">
        <f t="shared" ref="E12:E75" si="0">SUM(F12:G12)</f>
        <v>0</v>
      </c>
      <c r="F12" s="139">
        <v>0</v>
      </c>
      <c r="G12" s="140">
        <v>0</v>
      </c>
      <c r="H12" s="141">
        <v>0</v>
      </c>
      <c r="I12" s="331">
        <v>0</v>
      </c>
    </row>
    <row r="13" spans="2:13" ht="12.75" customHeight="1" x14ac:dyDescent="0.25">
      <c r="C13" s="56"/>
      <c r="D13" s="340" t="str">
        <f>"year "&amp;(AktJahr-1)</f>
        <v>year 2025</v>
      </c>
      <c r="E13" s="332">
        <f t="shared" si="0"/>
        <v>0</v>
      </c>
      <c r="F13" s="143">
        <v>0</v>
      </c>
      <c r="G13" s="144">
        <v>0</v>
      </c>
      <c r="H13" s="145">
        <v>0</v>
      </c>
      <c r="I13" s="333">
        <v>0</v>
      </c>
    </row>
    <row r="14" spans="2:13" ht="12.75" hidden="1" customHeight="1" x14ac:dyDescent="0.25">
      <c r="B14" s="13" t="s">
        <v>89</v>
      </c>
      <c r="C14" s="81" t="s">
        <v>90</v>
      </c>
      <c r="D14" s="256" t="str">
        <f>$D$12</f>
        <v>year 2026</v>
      </c>
      <c r="E14" s="268">
        <f t="shared" si="0"/>
        <v>0</v>
      </c>
      <c r="F14" s="139">
        <v>0</v>
      </c>
      <c r="G14" s="140">
        <v>0</v>
      </c>
      <c r="H14" s="146">
        <v>0</v>
      </c>
      <c r="I14" s="334">
        <v>0</v>
      </c>
    </row>
    <row r="15" spans="2:13" ht="12.75" hidden="1" customHeight="1" x14ac:dyDescent="0.25">
      <c r="C15" s="56"/>
      <c r="D15" s="340" t="str">
        <f>$D$13</f>
        <v>year 2025</v>
      </c>
      <c r="E15" s="332">
        <f t="shared" si="0"/>
        <v>0</v>
      </c>
      <c r="F15" s="143">
        <v>0</v>
      </c>
      <c r="G15" s="144">
        <v>0</v>
      </c>
      <c r="H15" s="146">
        <v>0</v>
      </c>
      <c r="I15" s="334">
        <v>0</v>
      </c>
    </row>
    <row r="16" spans="2:13" ht="12.75" hidden="1" customHeight="1" x14ac:dyDescent="0.25">
      <c r="B16" s="13" t="s">
        <v>192</v>
      </c>
      <c r="C16" s="81" t="s">
        <v>193</v>
      </c>
      <c r="D16" s="256" t="str">
        <f>$D$12</f>
        <v>year 2026</v>
      </c>
      <c r="E16" s="268">
        <f t="shared" si="0"/>
        <v>0</v>
      </c>
      <c r="F16" s="139">
        <v>0</v>
      </c>
      <c r="G16" s="140">
        <v>0</v>
      </c>
      <c r="H16" s="146">
        <v>0</v>
      </c>
      <c r="I16" s="334">
        <v>0</v>
      </c>
    </row>
    <row r="17" spans="2:9" ht="12.75" hidden="1" customHeight="1" x14ac:dyDescent="0.25">
      <c r="C17" s="56"/>
      <c r="D17" s="340" t="str">
        <f>$D$13</f>
        <v>year 2025</v>
      </c>
      <c r="E17" s="332">
        <f t="shared" si="0"/>
        <v>0</v>
      </c>
      <c r="F17" s="143">
        <v>0</v>
      </c>
      <c r="G17" s="144">
        <v>0</v>
      </c>
      <c r="H17" s="146">
        <v>0</v>
      </c>
      <c r="I17" s="334">
        <v>0</v>
      </c>
    </row>
    <row r="18" spans="2:9" ht="12.75" hidden="1" customHeight="1" x14ac:dyDescent="0.25">
      <c r="B18" s="13" t="s">
        <v>194</v>
      </c>
      <c r="C18" s="81" t="s">
        <v>195</v>
      </c>
      <c r="D18" s="256" t="str">
        <f>$D$12</f>
        <v>year 2026</v>
      </c>
      <c r="E18" s="268">
        <f t="shared" si="0"/>
        <v>0</v>
      </c>
      <c r="F18" s="139">
        <v>0</v>
      </c>
      <c r="G18" s="140">
        <v>0</v>
      </c>
      <c r="H18" s="146">
        <v>0</v>
      </c>
      <c r="I18" s="334">
        <v>0</v>
      </c>
    </row>
    <row r="19" spans="2:9" ht="12.75" hidden="1" customHeight="1" x14ac:dyDescent="0.25">
      <c r="C19" s="56"/>
      <c r="D19" s="340" t="str">
        <f>$D$13</f>
        <v>year 2025</v>
      </c>
      <c r="E19" s="332">
        <f t="shared" si="0"/>
        <v>0</v>
      </c>
      <c r="F19" s="143">
        <v>0</v>
      </c>
      <c r="G19" s="144">
        <v>0</v>
      </c>
      <c r="H19" s="146">
        <v>0</v>
      </c>
      <c r="I19" s="334">
        <v>0</v>
      </c>
    </row>
    <row r="20" spans="2:9" ht="12.75" hidden="1" customHeight="1" x14ac:dyDescent="0.25">
      <c r="B20" s="13" t="s">
        <v>196</v>
      </c>
      <c r="C20" s="81" t="s">
        <v>197</v>
      </c>
      <c r="D20" s="256" t="str">
        <f>$D$12</f>
        <v>year 2026</v>
      </c>
      <c r="E20" s="268">
        <f t="shared" si="0"/>
        <v>0</v>
      </c>
      <c r="F20" s="139">
        <v>0</v>
      </c>
      <c r="G20" s="140">
        <v>0</v>
      </c>
      <c r="H20" s="146">
        <v>0</v>
      </c>
      <c r="I20" s="334">
        <v>0</v>
      </c>
    </row>
    <row r="21" spans="2:9" ht="12.75" hidden="1" customHeight="1" x14ac:dyDescent="0.25">
      <c r="C21" s="56"/>
      <c r="D21" s="340" t="str">
        <f>$D$13</f>
        <v>year 2025</v>
      </c>
      <c r="E21" s="332">
        <f t="shared" si="0"/>
        <v>0</v>
      </c>
      <c r="F21" s="143">
        <v>0</v>
      </c>
      <c r="G21" s="144">
        <v>0</v>
      </c>
      <c r="H21" s="146">
        <v>0</v>
      </c>
      <c r="I21" s="334">
        <v>0</v>
      </c>
    </row>
    <row r="22" spans="2:9" ht="12.75" hidden="1" customHeight="1" x14ac:dyDescent="0.25">
      <c r="B22" s="13" t="s">
        <v>198</v>
      </c>
      <c r="C22" s="81" t="s">
        <v>199</v>
      </c>
      <c r="D22" s="256" t="str">
        <f>$D$12</f>
        <v>year 2026</v>
      </c>
      <c r="E22" s="268">
        <f t="shared" si="0"/>
        <v>0</v>
      </c>
      <c r="F22" s="139">
        <v>0</v>
      </c>
      <c r="G22" s="140">
        <v>0</v>
      </c>
      <c r="H22" s="146">
        <v>0</v>
      </c>
      <c r="I22" s="334">
        <v>0</v>
      </c>
    </row>
    <row r="23" spans="2:9" ht="12.75" hidden="1" customHeight="1" x14ac:dyDescent="0.25">
      <c r="C23" s="56"/>
      <c r="D23" s="340" t="str">
        <f>$D$13</f>
        <v>year 2025</v>
      </c>
      <c r="E23" s="332">
        <f t="shared" si="0"/>
        <v>0</v>
      </c>
      <c r="F23" s="143">
        <v>0</v>
      </c>
      <c r="G23" s="144">
        <v>0</v>
      </c>
      <c r="H23" s="146">
        <v>0</v>
      </c>
      <c r="I23" s="334">
        <v>0</v>
      </c>
    </row>
    <row r="24" spans="2:9" ht="12.75" hidden="1" customHeight="1" x14ac:dyDescent="0.25">
      <c r="B24" s="13" t="s">
        <v>200</v>
      </c>
      <c r="C24" s="81" t="s">
        <v>201</v>
      </c>
      <c r="D24" s="256" t="str">
        <f>$D$12</f>
        <v>year 2026</v>
      </c>
      <c r="E24" s="268">
        <f t="shared" si="0"/>
        <v>0</v>
      </c>
      <c r="F24" s="139">
        <v>0</v>
      </c>
      <c r="G24" s="140">
        <v>0</v>
      </c>
      <c r="H24" s="146">
        <v>0</v>
      </c>
      <c r="I24" s="334">
        <v>0</v>
      </c>
    </row>
    <row r="25" spans="2:9" ht="12.75" hidden="1" customHeight="1" x14ac:dyDescent="0.25">
      <c r="C25" s="56"/>
      <c r="D25" s="340" t="str">
        <f>$D$13</f>
        <v>year 2025</v>
      </c>
      <c r="E25" s="332">
        <f t="shared" si="0"/>
        <v>0</v>
      </c>
      <c r="F25" s="143">
        <v>0</v>
      </c>
      <c r="G25" s="144">
        <v>0</v>
      </c>
      <c r="H25" s="146">
        <v>0</v>
      </c>
      <c r="I25" s="334">
        <v>0</v>
      </c>
    </row>
    <row r="26" spans="2:9" ht="12.75" hidden="1" customHeight="1" x14ac:dyDescent="0.25">
      <c r="B26" s="13" t="s">
        <v>202</v>
      </c>
      <c r="C26" s="81" t="s">
        <v>203</v>
      </c>
      <c r="D26" s="256" t="str">
        <f>$D$12</f>
        <v>year 2026</v>
      </c>
      <c r="E26" s="268">
        <f t="shared" si="0"/>
        <v>0</v>
      </c>
      <c r="F26" s="139">
        <v>0</v>
      </c>
      <c r="G26" s="140">
        <v>0</v>
      </c>
      <c r="H26" s="146">
        <v>0</v>
      </c>
      <c r="I26" s="334">
        <v>0</v>
      </c>
    </row>
    <row r="27" spans="2:9" ht="12.75" hidden="1" customHeight="1" x14ac:dyDescent="0.25">
      <c r="C27" s="56"/>
      <c r="D27" s="340" t="str">
        <f>$D$13</f>
        <v>year 2025</v>
      </c>
      <c r="E27" s="332">
        <f t="shared" si="0"/>
        <v>0</v>
      </c>
      <c r="F27" s="143">
        <v>0</v>
      </c>
      <c r="G27" s="144">
        <v>0</v>
      </c>
      <c r="H27" s="146">
        <v>0</v>
      </c>
      <c r="I27" s="334">
        <v>0</v>
      </c>
    </row>
    <row r="28" spans="2:9" ht="12.75" hidden="1" customHeight="1" x14ac:dyDescent="0.25">
      <c r="B28" s="13" t="s">
        <v>204</v>
      </c>
      <c r="C28" s="81" t="s">
        <v>205</v>
      </c>
      <c r="D28" s="256" t="str">
        <f>$D$12</f>
        <v>year 2026</v>
      </c>
      <c r="E28" s="268">
        <f t="shared" si="0"/>
        <v>0</v>
      </c>
      <c r="F28" s="139">
        <v>0</v>
      </c>
      <c r="G28" s="140">
        <v>0</v>
      </c>
      <c r="H28" s="146">
        <v>0</v>
      </c>
      <c r="I28" s="334">
        <v>0</v>
      </c>
    </row>
    <row r="29" spans="2:9" ht="12.75" hidden="1" customHeight="1" x14ac:dyDescent="0.25">
      <c r="C29" s="56"/>
      <c r="D29" s="340" t="str">
        <f>$D$13</f>
        <v>year 2025</v>
      </c>
      <c r="E29" s="332">
        <f t="shared" si="0"/>
        <v>0</v>
      </c>
      <c r="F29" s="143">
        <v>0</v>
      </c>
      <c r="G29" s="144">
        <v>0</v>
      </c>
      <c r="H29" s="146">
        <v>0</v>
      </c>
      <c r="I29" s="334">
        <v>0</v>
      </c>
    </row>
    <row r="30" spans="2:9" ht="12.75" hidden="1" customHeight="1" x14ac:dyDescent="0.25">
      <c r="B30" s="13" t="s">
        <v>206</v>
      </c>
      <c r="C30" s="81" t="s">
        <v>207</v>
      </c>
      <c r="D30" s="256" t="str">
        <f>$D$12</f>
        <v>year 2026</v>
      </c>
      <c r="E30" s="268">
        <f t="shared" si="0"/>
        <v>0</v>
      </c>
      <c r="F30" s="139">
        <v>0</v>
      </c>
      <c r="G30" s="140">
        <v>0</v>
      </c>
      <c r="H30" s="146">
        <v>0</v>
      </c>
      <c r="I30" s="334">
        <v>0</v>
      </c>
    </row>
    <row r="31" spans="2:9" ht="12.75" hidden="1" customHeight="1" x14ac:dyDescent="0.25">
      <c r="C31" s="56"/>
      <c r="D31" s="340" t="str">
        <f>$D$13</f>
        <v>year 2025</v>
      </c>
      <c r="E31" s="332">
        <f t="shared" si="0"/>
        <v>0</v>
      </c>
      <c r="F31" s="143">
        <v>0</v>
      </c>
      <c r="G31" s="144">
        <v>0</v>
      </c>
      <c r="H31" s="146">
        <v>0</v>
      </c>
      <c r="I31" s="334">
        <v>0</v>
      </c>
    </row>
    <row r="32" spans="2:9" ht="12.75" hidden="1" customHeight="1" x14ac:dyDescent="0.25">
      <c r="B32" s="13" t="s">
        <v>208</v>
      </c>
      <c r="C32" s="81" t="s">
        <v>209</v>
      </c>
      <c r="D32" s="256" t="str">
        <f>$D$12</f>
        <v>year 2026</v>
      </c>
      <c r="E32" s="268">
        <f t="shared" si="0"/>
        <v>0</v>
      </c>
      <c r="F32" s="139">
        <v>0</v>
      </c>
      <c r="G32" s="140">
        <v>0</v>
      </c>
      <c r="H32" s="146">
        <v>0</v>
      </c>
      <c r="I32" s="334">
        <v>0</v>
      </c>
    </row>
    <row r="33" spans="2:9" ht="12.75" hidden="1" customHeight="1" x14ac:dyDescent="0.25">
      <c r="C33" s="56"/>
      <c r="D33" s="340" t="str">
        <f>$D$13</f>
        <v>year 2025</v>
      </c>
      <c r="E33" s="332">
        <f t="shared" si="0"/>
        <v>0</v>
      </c>
      <c r="F33" s="143">
        <v>0</v>
      </c>
      <c r="G33" s="144">
        <v>0</v>
      </c>
      <c r="H33" s="146">
        <v>0</v>
      </c>
      <c r="I33" s="334">
        <v>0</v>
      </c>
    </row>
    <row r="34" spans="2:9" ht="12.75" hidden="1" customHeight="1" x14ac:dyDescent="0.25">
      <c r="B34" s="13" t="s">
        <v>210</v>
      </c>
      <c r="C34" s="81" t="s">
        <v>211</v>
      </c>
      <c r="D34" s="256" t="str">
        <f>$D$12</f>
        <v>year 2026</v>
      </c>
      <c r="E34" s="268">
        <f t="shared" si="0"/>
        <v>0</v>
      </c>
      <c r="F34" s="139">
        <v>0</v>
      </c>
      <c r="G34" s="140">
        <v>0</v>
      </c>
      <c r="H34" s="146">
        <v>0</v>
      </c>
      <c r="I34" s="334">
        <v>0</v>
      </c>
    </row>
    <row r="35" spans="2:9" ht="12.75" hidden="1" customHeight="1" x14ac:dyDescent="0.25">
      <c r="C35" s="56"/>
      <c r="D35" s="340" t="str">
        <f>$D$13</f>
        <v>year 2025</v>
      </c>
      <c r="E35" s="332">
        <f t="shared" si="0"/>
        <v>0</v>
      </c>
      <c r="F35" s="143">
        <v>0</v>
      </c>
      <c r="G35" s="144">
        <v>0</v>
      </c>
      <c r="H35" s="146">
        <v>0</v>
      </c>
      <c r="I35" s="334">
        <v>0</v>
      </c>
    </row>
    <row r="36" spans="2:9" ht="12.75" hidden="1" customHeight="1" x14ac:dyDescent="0.25">
      <c r="B36" s="13" t="s">
        <v>212</v>
      </c>
      <c r="C36" s="81" t="s">
        <v>213</v>
      </c>
      <c r="D36" s="256" t="str">
        <f>$D$12</f>
        <v>year 2026</v>
      </c>
      <c r="E36" s="268">
        <f t="shared" si="0"/>
        <v>0</v>
      </c>
      <c r="F36" s="139">
        <v>0</v>
      </c>
      <c r="G36" s="140">
        <v>0</v>
      </c>
      <c r="H36" s="146">
        <v>0</v>
      </c>
      <c r="I36" s="334">
        <v>0</v>
      </c>
    </row>
    <row r="37" spans="2:9" ht="12.75" hidden="1" customHeight="1" x14ac:dyDescent="0.25">
      <c r="C37" s="56"/>
      <c r="D37" s="340" t="str">
        <f>$D$13</f>
        <v>year 2025</v>
      </c>
      <c r="E37" s="332">
        <f t="shared" si="0"/>
        <v>0</v>
      </c>
      <c r="F37" s="143">
        <v>0</v>
      </c>
      <c r="G37" s="144">
        <v>0</v>
      </c>
      <c r="H37" s="146">
        <v>0</v>
      </c>
      <c r="I37" s="334">
        <v>0</v>
      </c>
    </row>
    <row r="38" spans="2:9" ht="12.75" hidden="1" customHeight="1" x14ac:dyDescent="0.25">
      <c r="B38" s="13" t="s">
        <v>214</v>
      </c>
      <c r="C38" s="81" t="s">
        <v>124</v>
      </c>
      <c r="D38" s="256" t="str">
        <f>$D$12</f>
        <v>year 2026</v>
      </c>
      <c r="E38" s="268">
        <f t="shared" si="0"/>
        <v>0</v>
      </c>
      <c r="F38" s="139">
        <v>0</v>
      </c>
      <c r="G38" s="140">
        <v>0</v>
      </c>
      <c r="H38" s="146">
        <v>0</v>
      </c>
      <c r="I38" s="334">
        <v>0</v>
      </c>
    </row>
    <row r="39" spans="2:9" ht="12.75" hidden="1" customHeight="1" x14ac:dyDescent="0.25">
      <c r="C39" s="56"/>
      <c r="D39" s="340" t="str">
        <f>$D$13</f>
        <v>year 2025</v>
      </c>
      <c r="E39" s="332">
        <f t="shared" si="0"/>
        <v>0</v>
      </c>
      <c r="F39" s="143">
        <v>0</v>
      </c>
      <c r="G39" s="144">
        <v>0</v>
      </c>
      <c r="H39" s="146">
        <v>0</v>
      </c>
      <c r="I39" s="334">
        <v>0</v>
      </c>
    </row>
    <row r="40" spans="2:9" ht="12.75" hidden="1" customHeight="1" x14ac:dyDescent="0.25">
      <c r="B40" s="13" t="s">
        <v>215</v>
      </c>
      <c r="C40" s="81" t="s">
        <v>216</v>
      </c>
      <c r="D40" s="256" t="str">
        <f>$D$12</f>
        <v>year 2026</v>
      </c>
      <c r="E40" s="268">
        <f t="shared" si="0"/>
        <v>0</v>
      </c>
      <c r="F40" s="139">
        <v>0</v>
      </c>
      <c r="G40" s="140">
        <v>0</v>
      </c>
      <c r="H40" s="146">
        <v>0</v>
      </c>
      <c r="I40" s="334">
        <v>0</v>
      </c>
    </row>
    <row r="41" spans="2:9" ht="12.75" hidden="1" customHeight="1" x14ac:dyDescent="0.25">
      <c r="C41" s="56"/>
      <c r="D41" s="340" t="str">
        <f>$D$13</f>
        <v>year 2025</v>
      </c>
      <c r="E41" s="332">
        <f t="shared" si="0"/>
        <v>0</v>
      </c>
      <c r="F41" s="143">
        <v>0</v>
      </c>
      <c r="G41" s="144">
        <v>0</v>
      </c>
      <c r="H41" s="146">
        <v>0</v>
      </c>
      <c r="I41" s="334">
        <v>0</v>
      </c>
    </row>
    <row r="42" spans="2:9" ht="12.75" hidden="1" customHeight="1" x14ac:dyDescent="0.25">
      <c r="B42" s="13" t="s">
        <v>217</v>
      </c>
      <c r="C42" s="81" t="s">
        <v>218</v>
      </c>
      <c r="D42" s="256" t="str">
        <f>$D$12</f>
        <v>year 2026</v>
      </c>
      <c r="E42" s="268">
        <f t="shared" si="0"/>
        <v>0</v>
      </c>
      <c r="F42" s="139">
        <v>0</v>
      </c>
      <c r="G42" s="140">
        <v>0</v>
      </c>
      <c r="H42" s="146">
        <v>0</v>
      </c>
      <c r="I42" s="334">
        <v>0</v>
      </c>
    </row>
    <row r="43" spans="2:9" ht="12.75" hidden="1" customHeight="1" x14ac:dyDescent="0.25">
      <c r="C43" s="56"/>
      <c r="D43" s="340" t="str">
        <f>$D$13</f>
        <v>year 2025</v>
      </c>
      <c r="E43" s="332">
        <f t="shared" si="0"/>
        <v>0</v>
      </c>
      <c r="F43" s="143">
        <v>0</v>
      </c>
      <c r="G43" s="144">
        <v>0</v>
      </c>
      <c r="H43" s="146">
        <v>0</v>
      </c>
      <c r="I43" s="334">
        <v>0</v>
      </c>
    </row>
    <row r="44" spans="2:9" ht="12.75" hidden="1" customHeight="1" x14ac:dyDescent="0.25">
      <c r="B44" s="13" t="s">
        <v>219</v>
      </c>
      <c r="C44" s="81" t="s">
        <v>220</v>
      </c>
      <c r="D44" s="256" t="str">
        <f>$D$12</f>
        <v>year 2026</v>
      </c>
      <c r="E44" s="268">
        <f t="shared" si="0"/>
        <v>0</v>
      </c>
      <c r="F44" s="139">
        <v>0</v>
      </c>
      <c r="G44" s="140">
        <v>0</v>
      </c>
      <c r="H44" s="146">
        <v>0</v>
      </c>
      <c r="I44" s="334">
        <v>0</v>
      </c>
    </row>
    <row r="45" spans="2:9" ht="12.75" hidden="1" customHeight="1" x14ac:dyDescent="0.25">
      <c r="C45" s="56"/>
      <c r="D45" s="340" t="str">
        <f>$D$13</f>
        <v>year 2025</v>
      </c>
      <c r="E45" s="332">
        <f t="shared" si="0"/>
        <v>0</v>
      </c>
      <c r="F45" s="143">
        <v>0</v>
      </c>
      <c r="G45" s="144">
        <v>0</v>
      </c>
      <c r="H45" s="146">
        <v>0</v>
      </c>
      <c r="I45" s="334">
        <v>0</v>
      </c>
    </row>
    <row r="46" spans="2:9" ht="12.75" hidden="1" customHeight="1" x14ac:dyDescent="0.25">
      <c r="B46" s="13" t="s">
        <v>221</v>
      </c>
      <c r="C46" s="81" t="s">
        <v>222</v>
      </c>
      <c r="D46" s="256" t="str">
        <f>$D$12</f>
        <v>year 2026</v>
      </c>
      <c r="E46" s="268">
        <f t="shared" si="0"/>
        <v>0</v>
      </c>
      <c r="F46" s="139">
        <v>0</v>
      </c>
      <c r="G46" s="140">
        <v>0</v>
      </c>
      <c r="H46" s="146">
        <v>0</v>
      </c>
      <c r="I46" s="334">
        <v>0</v>
      </c>
    </row>
    <row r="47" spans="2:9" ht="12.75" hidden="1" customHeight="1" x14ac:dyDescent="0.25">
      <c r="C47" s="56"/>
      <c r="D47" s="340" t="str">
        <f>$D$13</f>
        <v>year 2025</v>
      </c>
      <c r="E47" s="332">
        <f t="shared" si="0"/>
        <v>0</v>
      </c>
      <c r="F47" s="143">
        <v>0</v>
      </c>
      <c r="G47" s="144">
        <v>0</v>
      </c>
      <c r="H47" s="146">
        <v>0</v>
      </c>
      <c r="I47" s="334">
        <v>0</v>
      </c>
    </row>
    <row r="48" spans="2:9" ht="12.75" hidden="1" customHeight="1" x14ac:dyDescent="0.25">
      <c r="B48" s="13" t="s">
        <v>223</v>
      </c>
      <c r="C48" s="81" t="s">
        <v>224</v>
      </c>
      <c r="D48" s="256" t="str">
        <f>$D$12</f>
        <v>year 2026</v>
      </c>
      <c r="E48" s="268">
        <f t="shared" si="0"/>
        <v>0</v>
      </c>
      <c r="F48" s="139">
        <v>0</v>
      </c>
      <c r="G48" s="140">
        <v>0</v>
      </c>
      <c r="H48" s="146">
        <v>0</v>
      </c>
      <c r="I48" s="334">
        <v>0</v>
      </c>
    </row>
    <row r="49" spans="2:9" ht="12.75" hidden="1" customHeight="1" x14ac:dyDescent="0.25">
      <c r="C49" s="56"/>
      <c r="D49" s="340" t="str">
        <f>$D$13</f>
        <v>year 2025</v>
      </c>
      <c r="E49" s="332">
        <f t="shared" si="0"/>
        <v>0</v>
      </c>
      <c r="F49" s="143">
        <v>0</v>
      </c>
      <c r="G49" s="144">
        <v>0</v>
      </c>
      <c r="H49" s="146">
        <v>0</v>
      </c>
      <c r="I49" s="334">
        <v>0</v>
      </c>
    </row>
    <row r="50" spans="2:9" ht="12.75" hidden="1" customHeight="1" x14ac:dyDescent="0.25">
      <c r="B50" s="13" t="s">
        <v>225</v>
      </c>
      <c r="C50" s="81" t="s">
        <v>226</v>
      </c>
      <c r="D50" s="256" t="str">
        <f>$D$12</f>
        <v>year 2026</v>
      </c>
      <c r="E50" s="268">
        <f t="shared" si="0"/>
        <v>0</v>
      </c>
      <c r="F50" s="139">
        <v>0</v>
      </c>
      <c r="G50" s="140">
        <v>0</v>
      </c>
      <c r="H50" s="146">
        <v>0</v>
      </c>
      <c r="I50" s="334">
        <v>0</v>
      </c>
    </row>
    <row r="51" spans="2:9" ht="12.75" hidden="1" customHeight="1" x14ac:dyDescent="0.25">
      <c r="C51" s="56"/>
      <c r="D51" s="340" t="str">
        <f>$D$13</f>
        <v>year 2025</v>
      </c>
      <c r="E51" s="332">
        <f t="shared" si="0"/>
        <v>0</v>
      </c>
      <c r="F51" s="143">
        <v>0</v>
      </c>
      <c r="G51" s="144">
        <v>0</v>
      </c>
      <c r="H51" s="146">
        <v>0</v>
      </c>
      <c r="I51" s="334">
        <v>0</v>
      </c>
    </row>
    <row r="52" spans="2:9" ht="12.75" hidden="1" customHeight="1" x14ac:dyDescent="0.25">
      <c r="B52" s="13" t="s">
        <v>227</v>
      </c>
      <c r="C52" s="81" t="s">
        <v>92</v>
      </c>
      <c r="D52" s="256" t="str">
        <f>$D$12</f>
        <v>year 2026</v>
      </c>
      <c r="E52" s="268">
        <f t="shared" si="0"/>
        <v>0</v>
      </c>
      <c r="F52" s="139">
        <v>0</v>
      </c>
      <c r="G52" s="140">
        <v>0</v>
      </c>
      <c r="H52" s="146">
        <v>0</v>
      </c>
      <c r="I52" s="334">
        <v>0</v>
      </c>
    </row>
    <row r="53" spans="2:9" ht="12.75" hidden="1" customHeight="1" x14ac:dyDescent="0.25">
      <c r="C53" s="56"/>
      <c r="D53" s="340" t="str">
        <f>$D$13</f>
        <v>year 2025</v>
      </c>
      <c r="E53" s="332">
        <f t="shared" si="0"/>
        <v>0</v>
      </c>
      <c r="F53" s="143">
        <v>0</v>
      </c>
      <c r="G53" s="144">
        <v>0</v>
      </c>
      <c r="H53" s="146">
        <v>0</v>
      </c>
      <c r="I53" s="334">
        <v>0</v>
      </c>
    </row>
    <row r="54" spans="2:9" ht="12.75" hidden="1" customHeight="1" x14ac:dyDescent="0.25">
      <c r="B54" s="13" t="s">
        <v>91</v>
      </c>
      <c r="C54" s="81" t="s">
        <v>228</v>
      </c>
      <c r="D54" s="256" t="str">
        <f>$D$12</f>
        <v>year 2026</v>
      </c>
      <c r="E54" s="268">
        <f t="shared" si="0"/>
        <v>0</v>
      </c>
      <c r="F54" s="139">
        <v>0</v>
      </c>
      <c r="G54" s="140">
        <v>0</v>
      </c>
      <c r="H54" s="146">
        <v>0</v>
      </c>
      <c r="I54" s="334">
        <v>0</v>
      </c>
    </row>
    <row r="55" spans="2:9" ht="12.75" hidden="1" customHeight="1" x14ac:dyDescent="0.25">
      <c r="C55" s="56"/>
      <c r="D55" s="340" t="str">
        <f>$D$13</f>
        <v>year 2025</v>
      </c>
      <c r="E55" s="332">
        <f t="shared" si="0"/>
        <v>0</v>
      </c>
      <c r="F55" s="143">
        <v>0</v>
      </c>
      <c r="G55" s="144">
        <v>0</v>
      </c>
      <c r="H55" s="146">
        <v>0</v>
      </c>
      <c r="I55" s="334">
        <v>0</v>
      </c>
    </row>
    <row r="56" spans="2:9" ht="12.75" hidden="1" customHeight="1" x14ac:dyDescent="0.25">
      <c r="B56" s="13" t="s">
        <v>229</v>
      </c>
      <c r="C56" s="81" t="s">
        <v>230</v>
      </c>
      <c r="D56" s="256" t="str">
        <f>$D$12</f>
        <v>year 2026</v>
      </c>
      <c r="E56" s="268">
        <f t="shared" si="0"/>
        <v>0</v>
      </c>
      <c r="F56" s="139">
        <v>0</v>
      </c>
      <c r="G56" s="140">
        <v>0</v>
      </c>
      <c r="H56" s="146">
        <v>0</v>
      </c>
      <c r="I56" s="334">
        <v>0</v>
      </c>
    </row>
    <row r="57" spans="2:9" ht="12.75" hidden="1" customHeight="1" x14ac:dyDescent="0.25">
      <c r="C57" s="56"/>
      <c r="D57" s="340" t="str">
        <f>$D$13</f>
        <v>year 2025</v>
      </c>
      <c r="E57" s="332">
        <f t="shared" si="0"/>
        <v>0</v>
      </c>
      <c r="F57" s="143">
        <v>0</v>
      </c>
      <c r="G57" s="144">
        <v>0</v>
      </c>
      <c r="H57" s="146">
        <v>0</v>
      </c>
      <c r="I57" s="334">
        <v>0</v>
      </c>
    </row>
    <row r="58" spans="2:9" ht="12.75" hidden="1" customHeight="1" x14ac:dyDescent="0.25">
      <c r="B58" s="13" t="s">
        <v>231</v>
      </c>
      <c r="C58" s="81" t="s">
        <v>232</v>
      </c>
      <c r="D58" s="256" t="str">
        <f>$D$12</f>
        <v>year 2026</v>
      </c>
      <c r="E58" s="268">
        <f t="shared" si="0"/>
        <v>0</v>
      </c>
      <c r="F58" s="139">
        <v>0</v>
      </c>
      <c r="G58" s="140">
        <v>0</v>
      </c>
      <c r="H58" s="146">
        <v>0</v>
      </c>
      <c r="I58" s="334">
        <v>0</v>
      </c>
    </row>
    <row r="59" spans="2:9" ht="12.75" hidden="1" customHeight="1" x14ac:dyDescent="0.25">
      <c r="C59" s="56"/>
      <c r="D59" s="340" t="str">
        <f>$D$13</f>
        <v>year 2025</v>
      </c>
      <c r="E59" s="332">
        <f t="shared" si="0"/>
        <v>0</v>
      </c>
      <c r="F59" s="143">
        <v>0</v>
      </c>
      <c r="G59" s="144">
        <v>0</v>
      </c>
      <c r="H59" s="146">
        <v>0</v>
      </c>
      <c r="I59" s="334">
        <v>0</v>
      </c>
    </row>
    <row r="60" spans="2:9" ht="12.75" hidden="1" customHeight="1" x14ac:dyDescent="0.25">
      <c r="B60" s="13" t="s">
        <v>233</v>
      </c>
      <c r="C60" s="81" t="s">
        <v>234</v>
      </c>
      <c r="D60" s="256" t="str">
        <f>$D$12</f>
        <v>year 2026</v>
      </c>
      <c r="E60" s="268">
        <f t="shared" si="0"/>
        <v>0</v>
      </c>
      <c r="F60" s="139">
        <v>0</v>
      </c>
      <c r="G60" s="140">
        <v>0</v>
      </c>
      <c r="H60" s="146">
        <v>0</v>
      </c>
      <c r="I60" s="334">
        <v>0</v>
      </c>
    </row>
    <row r="61" spans="2:9" ht="12.75" hidden="1" customHeight="1" x14ac:dyDescent="0.25">
      <c r="C61" s="56"/>
      <c r="D61" s="340" t="str">
        <f>$D$13</f>
        <v>year 2025</v>
      </c>
      <c r="E61" s="332">
        <f t="shared" si="0"/>
        <v>0</v>
      </c>
      <c r="F61" s="143">
        <v>0</v>
      </c>
      <c r="G61" s="144">
        <v>0</v>
      </c>
      <c r="H61" s="146">
        <v>0</v>
      </c>
      <c r="I61" s="334">
        <v>0</v>
      </c>
    </row>
    <row r="62" spans="2:9" ht="12.75" hidden="1" customHeight="1" x14ac:dyDescent="0.25">
      <c r="B62" s="13" t="s">
        <v>235</v>
      </c>
      <c r="C62" s="81" t="s">
        <v>236</v>
      </c>
      <c r="D62" s="256" t="str">
        <f>$D$12</f>
        <v>year 2026</v>
      </c>
      <c r="E62" s="268">
        <f t="shared" si="0"/>
        <v>0</v>
      </c>
      <c r="F62" s="139">
        <v>0</v>
      </c>
      <c r="G62" s="140">
        <v>0</v>
      </c>
      <c r="H62" s="146">
        <v>0</v>
      </c>
      <c r="I62" s="334">
        <v>0</v>
      </c>
    </row>
    <row r="63" spans="2:9" ht="12.75" hidden="1" customHeight="1" x14ac:dyDescent="0.25">
      <c r="C63" s="56"/>
      <c r="D63" s="340" t="str">
        <f>$D$13</f>
        <v>year 2025</v>
      </c>
      <c r="E63" s="332">
        <f t="shared" si="0"/>
        <v>0</v>
      </c>
      <c r="F63" s="143">
        <v>0</v>
      </c>
      <c r="G63" s="144">
        <v>0</v>
      </c>
      <c r="H63" s="146">
        <v>0</v>
      </c>
      <c r="I63" s="334">
        <v>0</v>
      </c>
    </row>
    <row r="64" spans="2:9" ht="12.75" hidden="1" customHeight="1" x14ac:dyDescent="0.25">
      <c r="B64" s="13" t="s">
        <v>237</v>
      </c>
      <c r="C64" s="81" t="s">
        <v>238</v>
      </c>
      <c r="D64" s="256" t="str">
        <f>$D$12</f>
        <v>year 2026</v>
      </c>
      <c r="E64" s="268">
        <f t="shared" si="0"/>
        <v>0</v>
      </c>
      <c r="F64" s="139">
        <v>0</v>
      </c>
      <c r="G64" s="140">
        <v>0</v>
      </c>
      <c r="H64" s="146">
        <v>0</v>
      </c>
      <c r="I64" s="334">
        <v>0</v>
      </c>
    </row>
    <row r="65" spans="2:9" ht="12.75" hidden="1" customHeight="1" x14ac:dyDescent="0.25">
      <c r="C65" s="56"/>
      <c r="D65" s="340" t="str">
        <f>$D$13</f>
        <v>year 2025</v>
      </c>
      <c r="E65" s="332">
        <f t="shared" si="0"/>
        <v>0</v>
      </c>
      <c r="F65" s="143">
        <v>0</v>
      </c>
      <c r="G65" s="144">
        <v>0</v>
      </c>
      <c r="H65" s="146">
        <v>0</v>
      </c>
      <c r="I65" s="334">
        <v>0</v>
      </c>
    </row>
    <row r="66" spans="2:9" ht="12.75" hidden="1" customHeight="1" x14ac:dyDescent="0.25">
      <c r="B66" s="13" t="s">
        <v>239</v>
      </c>
      <c r="C66" s="81" t="s">
        <v>240</v>
      </c>
      <c r="D66" s="256" t="str">
        <f>$D$12</f>
        <v>year 2026</v>
      </c>
      <c r="E66" s="268">
        <f t="shared" si="0"/>
        <v>0</v>
      </c>
      <c r="F66" s="139">
        <v>0</v>
      </c>
      <c r="G66" s="140">
        <v>0</v>
      </c>
      <c r="H66" s="146">
        <v>0</v>
      </c>
      <c r="I66" s="334">
        <v>0</v>
      </c>
    </row>
    <row r="67" spans="2:9" ht="12.75" hidden="1" customHeight="1" x14ac:dyDescent="0.25">
      <c r="C67" s="56"/>
      <c r="D67" s="340" t="str">
        <f>$D$13</f>
        <v>year 2025</v>
      </c>
      <c r="E67" s="332">
        <f t="shared" si="0"/>
        <v>0</v>
      </c>
      <c r="F67" s="143">
        <v>0</v>
      </c>
      <c r="G67" s="144">
        <v>0</v>
      </c>
      <c r="H67" s="146">
        <v>0</v>
      </c>
      <c r="I67" s="334">
        <v>0</v>
      </c>
    </row>
    <row r="68" spans="2:9" ht="12.75" hidden="1" customHeight="1" x14ac:dyDescent="0.25">
      <c r="B68" s="13" t="s">
        <v>241</v>
      </c>
      <c r="C68" s="81" t="s">
        <v>242</v>
      </c>
      <c r="D68" s="256" t="str">
        <f>$D$12</f>
        <v>year 2026</v>
      </c>
      <c r="E68" s="268">
        <f t="shared" si="0"/>
        <v>0</v>
      </c>
      <c r="F68" s="139">
        <v>0</v>
      </c>
      <c r="G68" s="140">
        <v>0</v>
      </c>
      <c r="H68" s="146">
        <v>0</v>
      </c>
      <c r="I68" s="334">
        <v>0</v>
      </c>
    </row>
    <row r="69" spans="2:9" ht="12.75" hidden="1" customHeight="1" x14ac:dyDescent="0.25">
      <c r="C69" s="56"/>
      <c r="D69" s="340" t="str">
        <f>$D$13</f>
        <v>year 2025</v>
      </c>
      <c r="E69" s="332">
        <f t="shared" si="0"/>
        <v>0</v>
      </c>
      <c r="F69" s="143">
        <v>0</v>
      </c>
      <c r="G69" s="144">
        <v>0</v>
      </c>
      <c r="H69" s="146">
        <v>0</v>
      </c>
      <c r="I69" s="334">
        <v>0</v>
      </c>
    </row>
    <row r="70" spans="2:9" ht="12.75" hidden="1" customHeight="1" x14ac:dyDescent="0.25">
      <c r="B70" s="13" t="s">
        <v>243</v>
      </c>
      <c r="C70" s="81" t="s">
        <v>244</v>
      </c>
      <c r="D70" s="256" t="str">
        <f>$D$12</f>
        <v>year 2026</v>
      </c>
      <c r="E70" s="268">
        <f t="shared" si="0"/>
        <v>0</v>
      </c>
      <c r="F70" s="139">
        <v>0</v>
      </c>
      <c r="G70" s="140">
        <v>0</v>
      </c>
      <c r="H70" s="146">
        <v>0</v>
      </c>
      <c r="I70" s="334">
        <v>0</v>
      </c>
    </row>
    <row r="71" spans="2:9" ht="12.75" hidden="1" customHeight="1" x14ac:dyDescent="0.25">
      <c r="C71" s="56"/>
      <c r="D71" s="340" t="str">
        <f>$D$13</f>
        <v>year 2025</v>
      </c>
      <c r="E71" s="332">
        <f t="shared" si="0"/>
        <v>0</v>
      </c>
      <c r="F71" s="143">
        <v>0</v>
      </c>
      <c r="G71" s="144">
        <v>0</v>
      </c>
      <c r="H71" s="146">
        <v>0</v>
      </c>
      <c r="I71" s="334">
        <v>0</v>
      </c>
    </row>
    <row r="72" spans="2:9" ht="12.75" hidden="1" customHeight="1" x14ac:dyDescent="0.25">
      <c r="B72" s="13" t="s">
        <v>245</v>
      </c>
      <c r="C72" s="81" t="s">
        <v>94</v>
      </c>
      <c r="D72" s="256" t="str">
        <f>$D$12</f>
        <v>year 2026</v>
      </c>
      <c r="E72" s="268">
        <f t="shared" si="0"/>
        <v>0</v>
      </c>
      <c r="F72" s="139">
        <v>0</v>
      </c>
      <c r="G72" s="140">
        <v>0</v>
      </c>
      <c r="H72" s="146">
        <v>0</v>
      </c>
      <c r="I72" s="334">
        <v>0</v>
      </c>
    </row>
    <row r="73" spans="2:9" ht="12.75" hidden="1" customHeight="1" x14ac:dyDescent="0.25">
      <c r="C73" s="56"/>
      <c r="D73" s="340" t="str">
        <f>$D$13</f>
        <v>year 2025</v>
      </c>
      <c r="E73" s="332">
        <f t="shared" si="0"/>
        <v>0</v>
      </c>
      <c r="F73" s="143">
        <v>0</v>
      </c>
      <c r="G73" s="144">
        <v>0</v>
      </c>
      <c r="H73" s="146">
        <v>0</v>
      </c>
      <c r="I73" s="334">
        <v>0</v>
      </c>
    </row>
    <row r="74" spans="2:9" ht="12.75" hidden="1" customHeight="1" x14ac:dyDescent="0.25">
      <c r="B74" s="13" t="s">
        <v>93</v>
      </c>
      <c r="C74" s="81" t="s">
        <v>246</v>
      </c>
      <c r="D74" s="256" t="str">
        <f>$D$12</f>
        <v>year 2026</v>
      </c>
      <c r="E74" s="268">
        <f t="shared" si="0"/>
        <v>0</v>
      </c>
      <c r="F74" s="139">
        <v>0</v>
      </c>
      <c r="G74" s="140">
        <v>0</v>
      </c>
      <c r="H74" s="146">
        <v>0</v>
      </c>
      <c r="I74" s="334">
        <v>0</v>
      </c>
    </row>
    <row r="75" spans="2:9" ht="12.75" hidden="1" customHeight="1" x14ac:dyDescent="0.25">
      <c r="C75" s="56"/>
      <c r="D75" s="340" t="str">
        <f>$D$13</f>
        <v>year 2025</v>
      </c>
      <c r="E75" s="332">
        <f t="shared" si="0"/>
        <v>0</v>
      </c>
      <c r="F75" s="143">
        <v>0</v>
      </c>
      <c r="G75" s="144">
        <v>0</v>
      </c>
      <c r="H75" s="146">
        <v>0</v>
      </c>
      <c r="I75" s="334">
        <v>0</v>
      </c>
    </row>
    <row r="76" spans="2:9" ht="12.75" hidden="1" customHeight="1" x14ac:dyDescent="0.25">
      <c r="B76" s="13" t="s">
        <v>247</v>
      </c>
      <c r="C76" s="81" t="s">
        <v>248</v>
      </c>
      <c r="D76" s="256" t="str">
        <f>$D$12</f>
        <v>year 2026</v>
      </c>
      <c r="E76" s="268">
        <f t="shared" ref="E76:E139" si="1">SUM(F76:G76)</f>
        <v>0</v>
      </c>
      <c r="F76" s="139">
        <v>0</v>
      </c>
      <c r="G76" s="140">
        <v>0</v>
      </c>
      <c r="H76" s="146">
        <v>0</v>
      </c>
      <c r="I76" s="334">
        <v>0</v>
      </c>
    </row>
    <row r="77" spans="2:9" ht="12.75" hidden="1" customHeight="1" x14ac:dyDescent="0.25">
      <c r="C77" s="56"/>
      <c r="D77" s="340" t="str">
        <f>$D$13</f>
        <v>year 2025</v>
      </c>
      <c r="E77" s="332">
        <f t="shared" si="1"/>
        <v>0</v>
      </c>
      <c r="F77" s="143">
        <v>0</v>
      </c>
      <c r="G77" s="144">
        <v>0</v>
      </c>
      <c r="H77" s="146">
        <v>0</v>
      </c>
      <c r="I77" s="334">
        <v>0</v>
      </c>
    </row>
    <row r="78" spans="2:9" ht="12.75" hidden="1" customHeight="1" x14ac:dyDescent="0.25">
      <c r="B78" s="13" t="s">
        <v>249</v>
      </c>
      <c r="C78" s="81" t="s">
        <v>250</v>
      </c>
      <c r="D78" s="256" t="str">
        <f>$D$12</f>
        <v>year 2026</v>
      </c>
      <c r="E78" s="268">
        <f t="shared" si="1"/>
        <v>0</v>
      </c>
      <c r="F78" s="139">
        <v>0</v>
      </c>
      <c r="G78" s="140">
        <v>0</v>
      </c>
      <c r="H78" s="146">
        <v>0</v>
      </c>
      <c r="I78" s="334">
        <v>0</v>
      </c>
    </row>
    <row r="79" spans="2:9" ht="12.75" hidden="1" customHeight="1" x14ac:dyDescent="0.25">
      <c r="C79" s="56"/>
      <c r="D79" s="340" t="str">
        <f>$D$13</f>
        <v>year 2025</v>
      </c>
      <c r="E79" s="332">
        <f t="shared" si="1"/>
        <v>0</v>
      </c>
      <c r="F79" s="143">
        <v>0</v>
      </c>
      <c r="G79" s="144">
        <v>0</v>
      </c>
      <c r="H79" s="146">
        <v>0</v>
      </c>
      <c r="I79" s="334">
        <v>0</v>
      </c>
    </row>
    <row r="80" spans="2:9" ht="12.75" hidden="1" customHeight="1" x14ac:dyDescent="0.25">
      <c r="B80" s="13" t="s">
        <v>251</v>
      </c>
      <c r="C80" s="81" t="s">
        <v>252</v>
      </c>
      <c r="D80" s="256" t="str">
        <f>$D$12</f>
        <v>year 2026</v>
      </c>
      <c r="E80" s="268">
        <f t="shared" si="1"/>
        <v>0</v>
      </c>
      <c r="F80" s="139">
        <v>0</v>
      </c>
      <c r="G80" s="140">
        <v>0</v>
      </c>
      <c r="H80" s="146">
        <v>0</v>
      </c>
      <c r="I80" s="334">
        <v>0</v>
      </c>
    </row>
    <row r="81" spans="2:9" ht="12.75" hidden="1" customHeight="1" x14ac:dyDescent="0.25">
      <c r="C81" s="56"/>
      <c r="D81" s="340" t="str">
        <f>$D$13</f>
        <v>year 2025</v>
      </c>
      <c r="E81" s="332">
        <f t="shared" si="1"/>
        <v>0</v>
      </c>
      <c r="F81" s="143">
        <v>0</v>
      </c>
      <c r="G81" s="144">
        <v>0</v>
      </c>
      <c r="H81" s="146">
        <v>0</v>
      </c>
      <c r="I81" s="334">
        <v>0</v>
      </c>
    </row>
    <row r="82" spans="2:9" ht="12.75" hidden="1" customHeight="1" x14ac:dyDescent="0.25">
      <c r="B82" s="13" t="s">
        <v>253</v>
      </c>
      <c r="C82" s="81" t="s">
        <v>156</v>
      </c>
      <c r="D82" s="256" t="str">
        <f>$D$12</f>
        <v>year 2026</v>
      </c>
      <c r="E82" s="268">
        <f t="shared" si="1"/>
        <v>0</v>
      </c>
      <c r="F82" s="139">
        <v>0</v>
      </c>
      <c r="G82" s="140">
        <v>0</v>
      </c>
      <c r="H82" s="146">
        <v>0</v>
      </c>
      <c r="I82" s="334">
        <v>0</v>
      </c>
    </row>
    <row r="83" spans="2:9" ht="12.75" hidden="1" customHeight="1" x14ac:dyDescent="0.25">
      <c r="C83" s="56"/>
      <c r="D83" s="340" t="str">
        <f>$D$13</f>
        <v>year 2025</v>
      </c>
      <c r="E83" s="332">
        <f t="shared" si="1"/>
        <v>0</v>
      </c>
      <c r="F83" s="143">
        <v>0</v>
      </c>
      <c r="G83" s="144">
        <v>0</v>
      </c>
      <c r="H83" s="146">
        <v>0</v>
      </c>
      <c r="I83" s="334">
        <v>0</v>
      </c>
    </row>
    <row r="84" spans="2:9" ht="12.75" hidden="1" customHeight="1" x14ac:dyDescent="0.25">
      <c r="B84" s="13" t="s">
        <v>254</v>
      </c>
      <c r="C84" s="81" t="s">
        <v>255</v>
      </c>
      <c r="D84" s="256" t="str">
        <f>$D$12</f>
        <v>year 2026</v>
      </c>
      <c r="E84" s="268">
        <f t="shared" si="1"/>
        <v>0</v>
      </c>
      <c r="F84" s="139">
        <v>0</v>
      </c>
      <c r="G84" s="140">
        <v>0</v>
      </c>
      <c r="H84" s="146">
        <v>0</v>
      </c>
      <c r="I84" s="334">
        <v>0</v>
      </c>
    </row>
    <row r="85" spans="2:9" ht="12.75" hidden="1" customHeight="1" x14ac:dyDescent="0.25">
      <c r="C85" s="56"/>
      <c r="D85" s="340" t="str">
        <f>$D$13</f>
        <v>year 2025</v>
      </c>
      <c r="E85" s="332">
        <f t="shared" si="1"/>
        <v>0</v>
      </c>
      <c r="F85" s="143">
        <v>0</v>
      </c>
      <c r="G85" s="144">
        <v>0</v>
      </c>
      <c r="H85" s="146">
        <v>0</v>
      </c>
      <c r="I85" s="334">
        <v>0</v>
      </c>
    </row>
    <row r="86" spans="2:9" ht="12.75" hidden="1" customHeight="1" x14ac:dyDescent="0.25">
      <c r="B86" s="13" t="s">
        <v>256</v>
      </c>
      <c r="C86" s="81" t="s">
        <v>257</v>
      </c>
      <c r="D86" s="256" t="str">
        <f>$D$12</f>
        <v>year 2026</v>
      </c>
      <c r="E86" s="268">
        <f t="shared" si="1"/>
        <v>0</v>
      </c>
      <c r="F86" s="139">
        <v>0</v>
      </c>
      <c r="G86" s="140">
        <v>0</v>
      </c>
      <c r="H86" s="146">
        <v>0</v>
      </c>
      <c r="I86" s="334">
        <v>0</v>
      </c>
    </row>
    <row r="87" spans="2:9" ht="12.75" hidden="1" customHeight="1" x14ac:dyDescent="0.25">
      <c r="C87" s="56"/>
      <c r="D87" s="340" t="str">
        <f>$D$13</f>
        <v>year 2025</v>
      </c>
      <c r="E87" s="332">
        <f t="shared" si="1"/>
        <v>0</v>
      </c>
      <c r="F87" s="143">
        <v>0</v>
      </c>
      <c r="G87" s="144">
        <v>0</v>
      </c>
      <c r="H87" s="146">
        <v>0</v>
      </c>
      <c r="I87" s="334">
        <v>0</v>
      </c>
    </row>
    <row r="88" spans="2:9" ht="12.75" hidden="1" customHeight="1" x14ac:dyDescent="0.25">
      <c r="B88" s="13" t="s">
        <v>95</v>
      </c>
      <c r="C88" s="81" t="s">
        <v>258</v>
      </c>
      <c r="D88" s="256" t="str">
        <f>$D$12</f>
        <v>year 2026</v>
      </c>
      <c r="E88" s="268">
        <f t="shared" si="1"/>
        <v>0</v>
      </c>
      <c r="F88" s="139">
        <v>0</v>
      </c>
      <c r="G88" s="140">
        <v>0</v>
      </c>
      <c r="H88" s="146">
        <v>0</v>
      </c>
      <c r="I88" s="334">
        <v>0</v>
      </c>
    </row>
    <row r="89" spans="2:9" ht="12.75" hidden="1" customHeight="1" x14ac:dyDescent="0.25">
      <c r="C89" s="56"/>
      <c r="D89" s="340" t="str">
        <f>$D$13</f>
        <v>year 2025</v>
      </c>
      <c r="E89" s="332">
        <f t="shared" si="1"/>
        <v>0</v>
      </c>
      <c r="F89" s="143">
        <v>0</v>
      </c>
      <c r="G89" s="144">
        <v>0</v>
      </c>
      <c r="H89" s="146">
        <v>0</v>
      </c>
      <c r="I89" s="334">
        <v>0</v>
      </c>
    </row>
    <row r="90" spans="2:9" ht="12.75" hidden="1" customHeight="1" x14ac:dyDescent="0.25">
      <c r="B90" s="13" t="s">
        <v>259</v>
      </c>
      <c r="C90" s="81" t="s">
        <v>260</v>
      </c>
      <c r="D90" s="256" t="str">
        <f>$D$12</f>
        <v>year 2026</v>
      </c>
      <c r="E90" s="268">
        <f t="shared" si="1"/>
        <v>0</v>
      </c>
      <c r="F90" s="139">
        <v>0</v>
      </c>
      <c r="G90" s="140">
        <v>0</v>
      </c>
      <c r="H90" s="146">
        <v>0</v>
      </c>
      <c r="I90" s="334">
        <v>0</v>
      </c>
    </row>
    <row r="91" spans="2:9" ht="12.75" hidden="1" customHeight="1" x14ac:dyDescent="0.25">
      <c r="C91" s="56"/>
      <c r="D91" s="340" t="str">
        <f>$D$13</f>
        <v>year 2025</v>
      </c>
      <c r="E91" s="332">
        <f t="shared" si="1"/>
        <v>0</v>
      </c>
      <c r="F91" s="143">
        <v>0</v>
      </c>
      <c r="G91" s="144">
        <v>0</v>
      </c>
      <c r="H91" s="146">
        <v>0</v>
      </c>
      <c r="I91" s="334">
        <v>0</v>
      </c>
    </row>
    <row r="92" spans="2:9" ht="12.75" hidden="1" customHeight="1" x14ac:dyDescent="0.25">
      <c r="B92" s="13" t="s">
        <v>261</v>
      </c>
      <c r="C92" s="81" t="s">
        <v>262</v>
      </c>
      <c r="D92" s="256" t="str">
        <f>$D$12</f>
        <v>year 2026</v>
      </c>
      <c r="E92" s="268">
        <f t="shared" si="1"/>
        <v>0</v>
      </c>
      <c r="F92" s="139">
        <v>0</v>
      </c>
      <c r="G92" s="140">
        <v>0</v>
      </c>
      <c r="H92" s="146">
        <v>0</v>
      </c>
      <c r="I92" s="334">
        <v>0</v>
      </c>
    </row>
    <row r="93" spans="2:9" ht="12.75" hidden="1" customHeight="1" x14ac:dyDescent="0.25">
      <c r="C93" s="56"/>
      <c r="D93" s="340" t="str">
        <f>$D$13</f>
        <v>year 2025</v>
      </c>
      <c r="E93" s="332">
        <f t="shared" si="1"/>
        <v>0</v>
      </c>
      <c r="F93" s="143">
        <v>0</v>
      </c>
      <c r="G93" s="144">
        <v>0</v>
      </c>
      <c r="H93" s="146">
        <v>0</v>
      </c>
      <c r="I93" s="334">
        <v>0</v>
      </c>
    </row>
    <row r="94" spans="2:9" ht="12.75" hidden="1" customHeight="1" x14ac:dyDescent="0.25">
      <c r="B94" s="13" t="s">
        <v>263</v>
      </c>
      <c r="C94" s="81" t="s">
        <v>264</v>
      </c>
      <c r="D94" s="256" t="str">
        <f>$D$12</f>
        <v>year 2026</v>
      </c>
      <c r="E94" s="268">
        <f t="shared" si="1"/>
        <v>0</v>
      </c>
      <c r="F94" s="139">
        <v>0</v>
      </c>
      <c r="G94" s="140">
        <v>0</v>
      </c>
      <c r="H94" s="146">
        <v>0</v>
      </c>
      <c r="I94" s="334">
        <v>0</v>
      </c>
    </row>
    <row r="95" spans="2:9" ht="12.75" hidden="1" customHeight="1" x14ac:dyDescent="0.25">
      <c r="C95" s="56"/>
      <c r="D95" s="340" t="str">
        <f>$D$13</f>
        <v>year 2025</v>
      </c>
      <c r="E95" s="332">
        <f t="shared" si="1"/>
        <v>0</v>
      </c>
      <c r="F95" s="143">
        <v>0</v>
      </c>
      <c r="G95" s="144">
        <v>0</v>
      </c>
      <c r="H95" s="146">
        <v>0</v>
      </c>
      <c r="I95" s="334">
        <v>0</v>
      </c>
    </row>
    <row r="96" spans="2:9" ht="12.75" hidden="1" customHeight="1" x14ac:dyDescent="0.25">
      <c r="B96" s="13" t="s">
        <v>265</v>
      </c>
      <c r="C96" s="81" t="s">
        <v>266</v>
      </c>
      <c r="D96" s="256" t="str">
        <f>$D$12</f>
        <v>year 2026</v>
      </c>
      <c r="E96" s="268">
        <f t="shared" si="1"/>
        <v>0</v>
      </c>
      <c r="F96" s="139">
        <v>0</v>
      </c>
      <c r="G96" s="140">
        <v>0</v>
      </c>
      <c r="H96" s="146">
        <v>0</v>
      </c>
      <c r="I96" s="334">
        <v>0</v>
      </c>
    </row>
    <row r="97" spans="2:9" ht="12.75" hidden="1" customHeight="1" x14ac:dyDescent="0.25">
      <c r="C97" s="56"/>
      <c r="D97" s="340" t="str">
        <f>$D$13</f>
        <v>year 2025</v>
      </c>
      <c r="E97" s="332">
        <f t="shared" si="1"/>
        <v>0</v>
      </c>
      <c r="F97" s="143">
        <v>0</v>
      </c>
      <c r="G97" s="144">
        <v>0</v>
      </c>
      <c r="H97" s="146">
        <v>0</v>
      </c>
      <c r="I97" s="334">
        <v>0</v>
      </c>
    </row>
    <row r="98" spans="2:9" ht="12.75" hidden="1" customHeight="1" x14ac:dyDescent="0.25">
      <c r="B98" s="13" t="s">
        <v>267</v>
      </c>
      <c r="C98" s="81" t="s">
        <v>268</v>
      </c>
      <c r="D98" s="256" t="str">
        <f>$D$12</f>
        <v>year 2026</v>
      </c>
      <c r="E98" s="268">
        <f t="shared" si="1"/>
        <v>0</v>
      </c>
      <c r="F98" s="139">
        <v>0</v>
      </c>
      <c r="G98" s="140">
        <v>0</v>
      </c>
      <c r="H98" s="146">
        <v>0</v>
      </c>
      <c r="I98" s="334">
        <v>0</v>
      </c>
    </row>
    <row r="99" spans="2:9" ht="12.75" hidden="1" customHeight="1" x14ac:dyDescent="0.25">
      <c r="C99" s="56"/>
      <c r="D99" s="340" t="str">
        <f>$D$13</f>
        <v>year 2025</v>
      </c>
      <c r="E99" s="332">
        <f t="shared" si="1"/>
        <v>0</v>
      </c>
      <c r="F99" s="143">
        <v>0</v>
      </c>
      <c r="G99" s="144">
        <v>0</v>
      </c>
      <c r="H99" s="146">
        <v>0</v>
      </c>
      <c r="I99" s="334">
        <v>0</v>
      </c>
    </row>
    <row r="100" spans="2:9" ht="12.75" hidden="1" customHeight="1" x14ac:dyDescent="0.25">
      <c r="B100" s="13" t="s">
        <v>269</v>
      </c>
      <c r="C100" s="81" t="s">
        <v>270</v>
      </c>
      <c r="D100" s="256" t="str">
        <f>$D$12</f>
        <v>year 2026</v>
      </c>
      <c r="E100" s="268">
        <f t="shared" si="1"/>
        <v>0</v>
      </c>
      <c r="F100" s="139">
        <v>0</v>
      </c>
      <c r="G100" s="140">
        <v>0</v>
      </c>
      <c r="H100" s="146">
        <v>0</v>
      </c>
      <c r="I100" s="334">
        <v>0</v>
      </c>
    </row>
    <row r="101" spans="2:9" ht="12.75" hidden="1" customHeight="1" x14ac:dyDescent="0.25">
      <c r="C101" s="56"/>
      <c r="D101" s="340" t="str">
        <f>$D$13</f>
        <v>year 2025</v>
      </c>
      <c r="E101" s="332">
        <f t="shared" si="1"/>
        <v>0</v>
      </c>
      <c r="F101" s="143">
        <v>0</v>
      </c>
      <c r="G101" s="144">
        <v>0</v>
      </c>
      <c r="H101" s="146">
        <v>0</v>
      </c>
      <c r="I101" s="334">
        <v>0</v>
      </c>
    </row>
    <row r="102" spans="2:9" ht="12.75" hidden="1" customHeight="1" x14ac:dyDescent="0.25">
      <c r="B102" s="13" t="s">
        <v>271</v>
      </c>
      <c r="C102" s="81" t="s">
        <v>272</v>
      </c>
      <c r="D102" s="256" t="str">
        <f>$D$12</f>
        <v>year 2026</v>
      </c>
      <c r="E102" s="268">
        <f t="shared" si="1"/>
        <v>0</v>
      </c>
      <c r="F102" s="139">
        <v>0</v>
      </c>
      <c r="G102" s="140">
        <v>0</v>
      </c>
      <c r="H102" s="146">
        <v>0</v>
      </c>
      <c r="I102" s="334">
        <v>0</v>
      </c>
    </row>
    <row r="103" spans="2:9" ht="12.75" hidden="1" customHeight="1" x14ac:dyDescent="0.25">
      <c r="C103" s="56"/>
      <c r="D103" s="340" t="str">
        <f>$D$13</f>
        <v>year 2025</v>
      </c>
      <c r="E103" s="332">
        <f t="shared" si="1"/>
        <v>0</v>
      </c>
      <c r="F103" s="143">
        <v>0</v>
      </c>
      <c r="G103" s="144">
        <v>0</v>
      </c>
      <c r="H103" s="146">
        <v>0</v>
      </c>
      <c r="I103" s="334">
        <v>0</v>
      </c>
    </row>
    <row r="104" spans="2:9" ht="12.75" hidden="1" customHeight="1" x14ac:dyDescent="0.25">
      <c r="B104" s="13" t="s">
        <v>99</v>
      </c>
      <c r="C104" s="81" t="s">
        <v>273</v>
      </c>
      <c r="D104" s="256" t="str">
        <f>$D$12</f>
        <v>year 2026</v>
      </c>
      <c r="E104" s="268">
        <f t="shared" si="1"/>
        <v>0</v>
      </c>
      <c r="F104" s="139">
        <v>0</v>
      </c>
      <c r="G104" s="140">
        <v>0</v>
      </c>
      <c r="H104" s="146">
        <v>0</v>
      </c>
      <c r="I104" s="334">
        <v>0</v>
      </c>
    </row>
    <row r="105" spans="2:9" ht="12.75" hidden="1" customHeight="1" x14ac:dyDescent="0.25">
      <c r="C105" s="56"/>
      <c r="D105" s="340" t="str">
        <f>$D$13</f>
        <v>year 2025</v>
      </c>
      <c r="E105" s="332">
        <f t="shared" si="1"/>
        <v>0</v>
      </c>
      <c r="F105" s="143">
        <v>0</v>
      </c>
      <c r="G105" s="144">
        <v>0</v>
      </c>
      <c r="H105" s="146">
        <v>0</v>
      </c>
      <c r="I105" s="334">
        <v>0</v>
      </c>
    </row>
    <row r="106" spans="2:9" ht="12.75" hidden="1" customHeight="1" x14ac:dyDescent="0.25">
      <c r="B106" s="13" t="s">
        <v>274</v>
      </c>
      <c r="C106" s="81" t="s">
        <v>275</v>
      </c>
      <c r="D106" s="256" t="str">
        <f>$D$12</f>
        <v>year 2026</v>
      </c>
      <c r="E106" s="268">
        <f t="shared" si="1"/>
        <v>0</v>
      </c>
      <c r="F106" s="139">
        <v>0</v>
      </c>
      <c r="G106" s="140">
        <v>0</v>
      </c>
      <c r="H106" s="146">
        <v>0</v>
      </c>
      <c r="I106" s="334">
        <v>0</v>
      </c>
    </row>
    <row r="107" spans="2:9" ht="12.75" hidden="1" customHeight="1" x14ac:dyDescent="0.25">
      <c r="C107" s="56"/>
      <c r="D107" s="340" t="str">
        <f>$D$13</f>
        <v>year 2025</v>
      </c>
      <c r="E107" s="332">
        <f t="shared" si="1"/>
        <v>0</v>
      </c>
      <c r="F107" s="143">
        <v>0</v>
      </c>
      <c r="G107" s="144">
        <v>0</v>
      </c>
      <c r="H107" s="146">
        <v>0</v>
      </c>
      <c r="I107" s="334">
        <v>0</v>
      </c>
    </row>
    <row r="108" spans="2:9" ht="12.75" hidden="1" customHeight="1" x14ac:dyDescent="0.25">
      <c r="B108" s="13" t="s">
        <v>101</v>
      </c>
      <c r="C108" s="81" t="s">
        <v>276</v>
      </c>
      <c r="D108" s="256" t="str">
        <f>$D$12</f>
        <v>year 2026</v>
      </c>
      <c r="E108" s="268">
        <f t="shared" si="1"/>
        <v>0</v>
      </c>
      <c r="F108" s="139">
        <v>0</v>
      </c>
      <c r="G108" s="140">
        <v>0</v>
      </c>
      <c r="H108" s="146">
        <v>0</v>
      </c>
      <c r="I108" s="334">
        <v>0</v>
      </c>
    </row>
    <row r="109" spans="2:9" ht="12.75" hidden="1" customHeight="1" x14ac:dyDescent="0.25">
      <c r="C109" s="56"/>
      <c r="D109" s="340" t="str">
        <f>$D$13</f>
        <v>year 2025</v>
      </c>
      <c r="E109" s="332">
        <f t="shared" si="1"/>
        <v>0</v>
      </c>
      <c r="F109" s="143">
        <v>0</v>
      </c>
      <c r="G109" s="144">
        <v>0</v>
      </c>
      <c r="H109" s="146">
        <v>0</v>
      </c>
      <c r="I109" s="334">
        <v>0</v>
      </c>
    </row>
    <row r="110" spans="2:9" ht="12.75" hidden="1" customHeight="1" x14ac:dyDescent="0.25">
      <c r="B110" s="13" t="s">
        <v>103</v>
      </c>
      <c r="C110" s="81" t="s">
        <v>112</v>
      </c>
      <c r="D110" s="256" t="str">
        <f>$D$12</f>
        <v>year 2026</v>
      </c>
      <c r="E110" s="268">
        <f t="shared" si="1"/>
        <v>0</v>
      </c>
      <c r="F110" s="139">
        <v>0</v>
      </c>
      <c r="G110" s="140">
        <v>0</v>
      </c>
      <c r="H110" s="146">
        <v>0</v>
      </c>
      <c r="I110" s="334">
        <v>0</v>
      </c>
    </row>
    <row r="111" spans="2:9" ht="12.75" hidden="1" customHeight="1" x14ac:dyDescent="0.25">
      <c r="C111" s="56"/>
      <c r="D111" s="340" t="str">
        <f>$D$13</f>
        <v>year 2025</v>
      </c>
      <c r="E111" s="332">
        <f t="shared" si="1"/>
        <v>0</v>
      </c>
      <c r="F111" s="143">
        <v>0</v>
      </c>
      <c r="G111" s="144">
        <v>0</v>
      </c>
      <c r="H111" s="146">
        <v>0</v>
      </c>
      <c r="I111" s="334">
        <v>0</v>
      </c>
    </row>
    <row r="112" spans="2:9" ht="12.75" hidden="1" customHeight="1" x14ac:dyDescent="0.25">
      <c r="B112" s="13" t="s">
        <v>277</v>
      </c>
      <c r="C112" s="81" t="s">
        <v>278</v>
      </c>
      <c r="D112" s="256" t="str">
        <f>$D$12</f>
        <v>year 2026</v>
      </c>
      <c r="E112" s="268">
        <f t="shared" si="1"/>
        <v>0</v>
      </c>
      <c r="F112" s="139">
        <v>0</v>
      </c>
      <c r="G112" s="140">
        <v>0</v>
      </c>
      <c r="H112" s="146">
        <v>0</v>
      </c>
      <c r="I112" s="334">
        <v>0</v>
      </c>
    </row>
    <row r="113" spans="2:9" ht="12.75" hidden="1" customHeight="1" x14ac:dyDescent="0.25">
      <c r="C113" s="56"/>
      <c r="D113" s="340" t="str">
        <f>$D$13</f>
        <v>year 2025</v>
      </c>
      <c r="E113" s="332">
        <f t="shared" si="1"/>
        <v>0</v>
      </c>
      <c r="F113" s="143">
        <v>0</v>
      </c>
      <c r="G113" s="144">
        <v>0</v>
      </c>
      <c r="H113" s="146">
        <v>0</v>
      </c>
      <c r="I113" s="334">
        <v>0</v>
      </c>
    </row>
    <row r="114" spans="2:9" ht="12.75" hidden="1" customHeight="1" x14ac:dyDescent="0.25">
      <c r="B114" s="13" t="s">
        <v>279</v>
      </c>
      <c r="C114" s="81" t="s">
        <v>144</v>
      </c>
      <c r="D114" s="256" t="str">
        <f>$D$12</f>
        <v>year 2026</v>
      </c>
      <c r="E114" s="268">
        <f t="shared" si="1"/>
        <v>0</v>
      </c>
      <c r="F114" s="139">
        <v>0</v>
      </c>
      <c r="G114" s="140">
        <v>0</v>
      </c>
      <c r="H114" s="146">
        <v>0</v>
      </c>
      <c r="I114" s="334">
        <v>0</v>
      </c>
    </row>
    <row r="115" spans="2:9" ht="12.75" hidden="1" customHeight="1" x14ac:dyDescent="0.25">
      <c r="C115" s="56"/>
      <c r="D115" s="340" t="str">
        <f>$D$13</f>
        <v>year 2025</v>
      </c>
      <c r="E115" s="332">
        <f t="shared" si="1"/>
        <v>0</v>
      </c>
      <c r="F115" s="143">
        <v>0</v>
      </c>
      <c r="G115" s="144">
        <v>0</v>
      </c>
      <c r="H115" s="146">
        <v>0</v>
      </c>
      <c r="I115" s="334">
        <v>0</v>
      </c>
    </row>
    <row r="116" spans="2:9" ht="12.75" hidden="1" customHeight="1" x14ac:dyDescent="0.25">
      <c r="B116" s="13" t="s">
        <v>280</v>
      </c>
      <c r="C116" s="81" t="s">
        <v>140</v>
      </c>
      <c r="D116" s="256" t="str">
        <f>$D$12</f>
        <v>year 2026</v>
      </c>
      <c r="E116" s="268">
        <f t="shared" si="1"/>
        <v>0</v>
      </c>
      <c r="F116" s="139">
        <v>0</v>
      </c>
      <c r="G116" s="140">
        <v>0</v>
      </c>
      <c r="H116" s="146">
        <v>0</v>
      </c>
      <c r="I116" s="334">
        <v>0</v>
      </c>
    </row>
    <row r="117" spans="2:9" ht="12.75" hidden="1" customHeight="1" x14ac:dyDescent="0.25">
      <c r="C117" s="56"/>
      <c r="D117" s="340" t="str">
        <f>$D$13</f>
        <v>year 2025</v>
      </c>
      <c r="E117" s="332">
        <f t="shared" si="1"/>
        <v>0</v>
      </c>
      <c r="F117" s="143">
        <v>0</v>
      </c>
      <c r="G117" s="144">
        <v>0</v>
      </c>
      <c r="H117" s="146">
        <v>0</v>
      </c>
      <c r="I117" s="334">
        <v>0</v>
      </c>
    </row>
    <row r="118" spans="2:9" ht="12.75" hidden="1" customHeight="1" x14ac:dyDescent="0.25">
      <c r="B118" s="13" t="s">
        <v>281</v>
      </c>
      <c r="C118" s="81" t="s">
        <v>96</v>
      </c>
      <c r="D118" s="256" t="str">
        <f>$D$12</f>
        <v>year 2026</v>
      </c>
      <c r="E118" s="268">
        <f t="shared" si="1"/>
        <v>0</v>
      </c>
      <c r="F118" s="139">
        <v>0</v>
      </c>
      <c r="G118" s="140">
        <v>0</v>
      </c>
      <c r="H118" s="146">
        <v>0</v>
      </c>
      <c r="I118" s="334">
        <v>0</v>
      </c>
    </row>
    <row r="119" spans="2:9" ht="12.75" hidden="1" customHeight="1" x14ac:dyDescent="0.25">
      <c r="C119" s="56"/>
      <c r="D119" s="340" t="str">
        <f>$D$13</f>
        <v>year 2025</v>
      </c>
      <c r="E119" s="332">
        <f t="shared" si="1"/>
        <v>0</v>
      </c>
      <c r="F119" s="143">
        <v>0</v>
      </c>
      <c r="G119" s="144">
        <v>0</v>
      </c>
      <c r="H119" s="146">
        <v>0</v>
      </c>
      <c r="I119" s="334">
        <v>0</v>
      </c>
    </row>
    <row r="120" spans="2:9" ht="12.75" hidden="1" customHeight="1" x14ac:dyDescent="0.25">
      <c r="B120" s="13" t="s">
        <v>282</v>
      </c>
      <c r="C120" s="81" t="s">
        <v>283</v>
      </c>
      <c r="D120" s="256" t="str">
        <f>$D$12</f>
        <v>year 2026</v>
      </c>
      <c r="E120" s="268">
        <f t="shared" si="1"/>
        <v>0</v>
      </c>
      <c r="F120" s="139">
        <v>0</v>
      </c>
      <c r="G120" s="140">
        <v>0</v>
      </c>
      <c r="H120" s="146">
        <v>0</v>
      </c>
      <c r="I120" s="334">
        <v>0</v>
      </c>
    </row>
    <row r="121" spans="2:9" ht="12.75" hidden="1" customHeight="1" x14ac:dyDescent="0.25">
      <c r="C121" s="56"/>
      <c r="D121" s="340" t="str">
        <f>$D$13</f>
        <v>year 2025</v>
      </c>
      <c r="E121" s="332">
        <f t="shared" si="1"/>
        <v>0</v>
      </c>
      <c r="F121" s="143">
        <v>0</v>
      </c>
      <c r="G121" s="144">
        <v>0</v>
      </c>
      <c r="H121" s="146">
        <v>0</v>
      </c>
      <c r="I121" s="334">
        <v>0</v>
      </c>
    </row>
    <row r="122" spans="2:9" ht="12.75" hidden="1" customHeight="1" x14ac:dyDescent="0.25">
      <c r="B122" s="13" t="s">
        <v>284</v>
      </c>
      <c r="C122" s="81" t="s">
        <v>285</v>
      </c>
      <c r="D122" s="256" t="str">
        <f>$D$12</f>
        <v>year 2026</v>
      </c>
      <c r="E122" s="268">
        <f t="shared" si="1"/>
        <v>0</v>
      </c>
      <c r="F122" s="139">
        <v>0</v>
      </c>
      <c r="G122" s="140">
        <v>0</v>
      </c>
      <c r="H122" s="146">
        <v>0</v>
      </c>
      <c r="I122" s="334">
        <v>0</v>
      </c>
    </row>
    <row r="123" spans="2:9" ht="12.75" hidden="1" customHeight="1" x14ac:dyDescent="0.25">
      <c r="C123" s="56"/>
      <c r="D123" s="340" t="str">
        <f>$D$13</f>
        <v>year 2025</v>
      </c>
      <c r="E123" s="332">
        <f t="shared" si="1"/>
        <v>0</v>
      </c>
      <c r="F123" s="143">
        <v>0</v>
      </c>
      <c r="G123" s="144">
        <v>0</v>
      </c>
      <c r="H123" s="146">
        <v>0</v>
      </c>
      <c r="I123" s="334">
        <v>0</v>
      </c>
    </row>
    <row r="124" spans="2:9" ht="12.75" hidden="1" customHeight="1" x14ac:dyDescent="0.25">
      <c r="B124" s="13" t="s">
        <v>105</v>
      </c>
      <c r="C124" s="81" t="s">
        <v>286</v>
      </c>
      <c r="D124" s="256" t="str">
        <f>$D$12</f>
        <v>year 2026</v>
      </c>
      <c r="E124" s="268">
        <f t="shared" si="1"/>
        <v>0</v>
      </c>
      <c r="F124" s="139">
        <v>0</v>
      </c>
      <c r="G124" s="140">
        <v>0</v>
      </c>
      <c r="H124" s="146">
        <v>0</v>
      </c>
      <c r="I124" s="334">
        <v>0</v>
      </c>
    </row>
    <row r="125" spans="2:9" ht="12.75" hidden="1" customHeight="1" x14ac:dyDescent="0.25">
      <c r="C125" s="56"/>
      <c r="D125" s="340" t="str">
        <f>$D$13</f>
        <v>year 2025</v>
      </c>
      <c r="E125" s="332">
        <f t="shared" si="1"/>
        <v>0</v>
      </c>
      <c r="F125" s="143">
        <v>0</v>
      </c>
      <c r="G125" s="144">
        <v>0</v>
      </c>
      <c r="H125" s="146">
        <v>0</v>
      </c>
      <c r="I125" s="334">
        <v>0</v>
      </c>
    </row>
    <row r="126" spans="2:9" ht="12.75" hidden="1" customHeight="1" x14ac:dyDescent="0.25">
      <c r="B126" s="13" t="s">
        <v>107</v>
      </c>
      <c r="C126" s="81" t="s">
        <v>287</v>
      </c>
      <c r="D126" s="256" t="str">
        <f>$D$12</f>
        <v>year 2026</v>
      </c>
      <c r="E126" s="268">
        <f t="shared" si="1"/>
        <v>0</v>
      </c>
      <c r="F126" s="139">
        <v>0</v>
      </c>
      <c r="G126" s="140">
        <v>0</v>
      </c>
      <c r="H126" s="146">
        <v>0</v>
      </c>
      <c r="I126" s="334">
        <v>0</v>
      </c>
    </row>
    <row r="127" spans="2:9" ht="12.75" hidden="1" customHeight="1" x14ac:dyDescent="0.25">
      <c r="C127" s="56"/>
      <c r="D127" s="340" t="str">
        <f>$D$13</f>
        <v>year 2025</v>
      </c>
      <c r="E127" s="332">
        <f t="shared" si="1"/>
        <v>0</v>
      </c>
      <c r="F127" s="143">
        <v>0</v>
      </c>
      <c r="G127" s="144">
        <v>0</v>
      </c>
      <c r="H127" s="146">
        <v>0</v>
      </c>
      <c r="I127" s="334">
        <v>0</v>
      </c>
    </row>
    <row r="128" spans="2:9" ht="12.75" hidden="1" customHeight="1" x14ac:dyDescent="0.25">
      <c r="B128" s="13" t="s">
        <v>288</v>
      </c>
      <c r="C128" s="81" t="s">
        <v>289</v>
      </c>
      <c r="D128" s="256" t="str">
        <f>$D$12</f>
        <v>year 2026</v>
      </c>
      <c r="E128" s="268">
        <f t="shared" si="1"/>
        <v>0</v>
      </c>
      <c r="F128" s="139">
        <v>0</v>
      </c>
      <c r="G128" s="140">
        <v>0</v>
      </c>
      <c r="H128" s="146">
        <v>0</v>
      </c>
      <c r="I128" s="334">
        <v>0</v>
      </c>
    </row>
    <row r="129" spans="2:9" ht="12.75" hidden="1" customHeight="1" x14ac:dyDescent="0.25">
      <c r="C129" s="56"/>
      <c r="D129" s="340" t="str">
        <f>$D$13</f>
        <v>year 2025</v>
      </c>
      <c r="E129" s="332">
        <f t="shared" si="1"/>
        <v>0</v>
      </c>
      <c r="F129" s="143">
        <v>0</v>
      </c>
      <c r="G129" s="144">
        <v>0</v>
      </c>
      <c r="H129" s="146">
        <v>0</v>
      </c>
      <c r="I129" s="334">
        <v>0</v>
      </c>
    </row>
    <row r="130" spans="2:9" ht="12.75" hidden="1" customHeight="1" x14ac:dyDescent="0.25">
      <c r="B130" s="13" t="s">
        <v>290</v>
      </c>
      <c r="C130" s="81" t="s">
        <v>291</v>
      </c>
      <c r="D130" s="256" t="str">
        <f>$D$12</f>
        <v>year 2026</v>
      </c>
      <c r="E130" s="268">
        <f t="shared" si="1"/>
        <v>0</v>
      </c>
      <c r="F130" s="139">
        <v>0</v>
      </c>
      <c r="G130" s="140">
        <v>0</v>
      </c>
      <c r="H130" s="146">
        <v>0</v>
      </c>
      <c r="I130" s="334">
        <v>0</v>
      </c>
    </row>
    <row r="131" spans="2:9" ht="12.75" hidden="1" customHeight="1" x14ac:dyDescent="0.25">
      <c r="C131" s="56"/>
      <c r="D131" s="340" t="str">
        <f>$D$13</f>
        <v>year 2025</v>
      </c>
      <c r="E131" s="332">
        <f t="shared" si="1"/>
        <v>0</v>
      </c>
      <c r="F131" s="143">
        <v>0</v>
      </c>
      <c r="G131" s="144">
        <v>0</v>
      </c>
      <c r="H131" s="146">
        <v>0</v>
      </c>
      <c r="I131" s="334">
        <v>0</v>
      </c>
    </row>
    <row r="132" spans="2:9" ht="12.75" hidden="1" customHeight="1" x14ac:dyDescent="0.25">
      <c r="B132" s="13" t="s">
        <v>292</v>
      </c>
      <c r="C132" s="81" t="s">
        <v>293</v>
      </c>
      <c r="D132" s="256" t="str">
        <f>$D$12</f>
        <v>year 2026</v>
      </c>
      <c r="E132" s="268">
        <f t="shared" si="1"/>
        <v>0</v>
      </c>
      <c r="F132" s="139">
        <v>0</v>
      </c>
      <c r="G132" s="140">
        <v>0</v>
      </c>
      <c r="H132" s="146">
        <v>0</v>
      </c>
      <c r="I132" s="334">
        <v>0</v>
      </c>
    </row>
    <row r="133" spans="2:9" ht="12.75" hidden="1" customHeight="1" x14ac:dyDescent="0.25">
      <c r="C133" s="56"/>
      <c r="D133" s="340" t="str">
        <f>$D$13</f>
        <v>year 2025</v>
      </c>
      <c r="E133" s="332">
        <f t="shared" si="1"/>
        <v>0</v>
      </c>
      <c r="F133" s="143">
        <v>0</v>
      </c>
      <c r="G133" s="144">
        <v>0</v>
      </c>
      <c r="H133" s="146">
        <v>0</v>
      </c>
      <c r="I133" s="334">
        <v>0</v>
      </c>
    </row>
    <row r="134" spans="2:9" ht="12.75" hidden="1" customHeight="1" x14ac:dyDescent="0.25">
      <c r="B134" s="13" t="s">
        <v>294</v>
      </c>
      <c r="C134" s="81" t="s">
        <v>295</v>
      </c>
      <c r="D134" s="256" t="str">
        <f>$D$12</f>
        <v>year 2026</v>
      </c>
      <c r="E134" s="268">
        <f t="shared" si="1"/>
        <v>0</v>
      </c>
      <c r="F134" s="139">
        <v>0</v>
      </c>
      <c r="G134" s="140">
        <v>0</v>
      </c>
      <c r="H134" s="146">
        <v>0</v>
      </c>
      <c r="I134" s="334">
        <v>0</v>
      </c>
    </row>
    <row r="135" spans="2:9" ht="12.75" hidden="1" customHeight="1" x14ac:dyDescent="0.25">
      <c r="C135" s="56"/>
      <c r="D135" s="340" t="str">
        <f>$D$13</f>
        <v>year 2025</v>
      </c>
      <c r="E135" s="332">
        <f t="shared" si="1"/>
        <v>0</v>
      </c>
      <c r="F135" s="143">
        <v>0</v>
      </c>
      <c r="G135" s="144">
        <v>0</v>
      </c>
      <c r="H135" s="146">
        <v>0</v>
      </c>
      <c r="I135" s="334">
        <v>0</v>
      </c>
    </row>
    <row r="136" spans="2:9" ht="12.75" hidden="1" customHeight="1" x14ac:dyDescent="0.25">
      <c r="B136" s="13" t="s">
        <v>296</v>
      </c>
      <c r="C136" s="81" t="s">
        <v>297</v>
      </c>
      <c r="D136" s="256" t="str">
        <f>$D$12</f>
        <v>year 2026</v>
      </c>
      <c r="E136" s="268">
        <f t="shared" si="1"/>
        <v>0</v>
      </c>
      <c r="F136" s="139">
        <v>0</v>
      </c>
      <c r="G136" s="140">
        <v>0</v>
      </c>
      <c r="H136" s="146">
        <v>0</v>
      </c>
      <c r="I136" s="334">
        <v>0</v>
      </c>
    </row>
    <row r="137" spans="2:9" ht="12.75" hidden="1" customHeight="1" x14ac:dyDescent="0.25">
      <c r="C137" s="56"/>
      <c r="D137" s="340" t="str">
        <f>$D$13</f>
        <v>year 2025</v>
      </c>
      <c r="E137" s="332">
        <f t="shared" si="1"/>
        <v>0</v>
      </c>
      <c r="F137" s="143">
        <v>0</v>
      </c>
      <c r="G137" s="144">
        <v>0</v>
      </c>
      <c r="H137" s="146">
        <v>0</v>
      </c>
      <c r="I137" s="334">
        <v>0</v>
      </c>
    </row>
    <row r="138" spans="2:9" ht="12.75" hidden="1" customHeight="1" x14ac:dyDescent="0.25">
      <c r="B138" s="13" t="s">
        <v>298</v>
      </c>
      <c r="C138" s="81" t="s">
        <v>98</v>
      </c>
      <c r="D138" s="256" t="str">
        <f>$D$12</f>
        <v>year 2026</v>
      </c>
      <c r="E138" s="268">
        <f t="shared" si="1"/>
        <v>0</v>
      </c>
      <c r="F138" s="139">
        <v>0</v>
      </c>
      <c r="G138" s="140">
        <v>0</v>
      </c>
      <c r="H138" s="146">
        <v>0</v>
      </c>
      <c r="I138" s="334">
        <v>0</v>
      </c>
    </row>
    <row r="139" spans="2:9" ht="12.75" hidden="1" customHeight="1" x14ac:dyDescent="0.25">
      <c r="C139" s="56"/>
      <c r="D139" s="340" t="str">
        <f>$D$13</f>
        <v>year 2025</v>
      </c>
      <c r="E139" s="332">
        <f t="shared" si="1"/>
        <v>0</v>
      </c>
      <c r="F139" s="143">
        <v>0</v>
      </c>
      <c r="G139" s="144">
        <v>0</v>
      </c>
      <c r="H139" s="146">
        <v>0</v>
      </c>
      <c r="I139" s="334">
        <v>0</v>
      </c>
    </row>
    <row r="140" spans="2:9" ht="12.75" hidden="1" customHeight="1" x14ac:dyDescent="0.25">
      <c r="B140" s="13" t="s">
        <v>299</v>
      </c>
      <c r="C140" s="81" t="s">
        <v>300</v>
      </c>
      <c r="D140" s="256" t="str">
        <f>$D$12</f>
        <v>year 2026</v>
      </c>
      <c r="E140" s="268">
        <f t="shared" ref="E140:E203" si="2">SUM(F140:G140)</f>
        <v>0</v>
      </c>
      <c r="F140" s="139">
        <v>0</v>
      </c>
      <c r="G140" s="140">
        <v>0</v>
      </c>
      <c r="H140" s="146">
        <v>0</v>
      </c>
      <c r="I140" s="334">
        <v>0</v>
      </c>
    </row>
    <row r="141" spans="2:9" ht="12.75" hidden="1" customHeight="1" x14ac:dyDescent="0.25">
      <c r="C141" s="56"/>
      <c r="D141" s="340" t="str">
        <f>$D$13</f>
        <v>year 2025</v>
      </c>
      <c r="E141" s="332">
        <f t="shared" si="2"/>
        <v>0</v>
      </c>
      <c r="F141" s="143">
        <v>0</v>
      </c>
      <c r="G141" s="144">
        <v>0</v>
      </c>
      <c r="H141" s="146">
        <v>0</v>
      </c>
      <c r="I141" s="334">
        <v>0</v>
      </c>
    </row>
    <row r="142" spans="2:9" ht="12.75" hidden="1" customHeight="1" x14ac:dyDescent="0.25">
      <c r="B142" s="13" t="s">
        <v>301</v>
      </c>
      <c r="C142" s="81" t="s">
        <v>302</v>
      </c>
      <c r="D142" s="256" t="str">
        <f>$D$12</f>
        <v>year 2026</v>
      </c>
      <c r="E142" s="268">
        <f t="shared" si="2"/>
        <v>0</v>
      </c>
      <c r="F142" s="139">
        <v>0</v>
      </c>
      <c r="G142" s="140">
        <v>0</v>
      </c>
      <c r="H142" s="146">
        <v>0</v>
      </c>
      <c r="I142" s="334">
        <v>0</v>
      </c>
    </row>
    <row r="143" spans="2:9" ht="12.75" hidden="1" customHeight="1" x14ac:dyDescent="0.25">
      <c r="C143" s="56"/>
      <c r="D143" s="340" t="str">
        <f>$D$13</f>
        <v>year 2025</v>
      </c>
      <c r="E143" s="332">
        <f t="shared" si="2"/>
        <v>0</v>
      </c>
      <c r="F143" s="143">
        <v>0</v>
      </c>
      <c r="G143" s="144">
        <v>0</v>
      </c>
      <c r="H143" s="146">
        <v>0</v>
      </c>
      <c r="I143" s="334">
        <v>0</v>
      </c>
    </row>
    <row r="144" spans="2:9" ht="12.75" hidden="1" customHeight="1" x14ac:dyDescent="0.25">
      <c r="B144" s="13" t="s">
        <v>303</v>
      </c>
      <c r="C144" s="81" t="s">
        <v>100</v>
      </c>
      <c r="D144" s="256" t="str">
        <f>$D$12</f>
        <v>year 2026</v>
      </c>
      <c r="E144" s="268">
        <f t="shared" si="2"/>
        <v>0</v>
      </c>
      <c r="F144" s="139">
        <v>0</v>
      </c>
      <c r="G144" s="140">
        <v>0</v>
      </c>
      <c r="H144" s="146">
        <v>0</v>
      </c>
      <c r="I144" s="334">
        <v>0</v>
      </c>
    </row>
    <row r="145" spans="2:9" ht="12.75" hidden="1" customHeight="1" x14ac:dyDescent="0.25">
      <c r="C145" s="56"/>
      <c r="D145" s="340" t="str">
        <f>$D$13</f>
        <v>year 2025</v>
      </c>
      <c r="E145" s="332">
        <f t="shared" si="2"/>
        <v>0</v>
      </c>
      <c r="F145" s="143">
        <v>0</v>
      </c>
      <c r="G145" s="144">
        <v>0</v>
      </c>
      <c r="H145" s="146">
        <v>0</v>
      </c>
      <c r="I145" s="334">
        <v>0</v>
      </c>
    </row>
    <row r="146" spans="2:9" ht="12.75" hidden="1" customHeight="1" x14ac:dyDescent="0.25">
      <c r="B146" s="13" t="s">
        <v>304</v>
      </c>
      <c r="C146" s="81" t="s">
        <v>102</v>
      </c>
      <c r="D146" s="256" t="str">
        <f>$D$12</f>
        <v>year 2026</v>
      </c>
      <c r="E146" s="268">
        <f t="shared" si="2"/>
        <v>0</v>
      </c>
      <c r="F146" s="139">
        <v>0</v>
      </c>
      <c r="G146" s="140">
        <v>0</v>
      </c>
      <c r="H146" s="146">
        <v>0</v>
      </c>
      <c r="I146" s="334">
        <v>0</v>
      </c>
    </row>
    <row r="147" spans="2:9" ht="12.75" hidden="1" customHeight="1" x14ac:dyDescent="0.25">
      <c r="C147" s="56"/>
      <c r="D147" s="340" t="str">
        <f>$D$13</f>
        <v>year 2025</v>
      </c>
      <c r="E147" s="332">
        <f t="shared" si="2"/>
        <v>0</v>
      </c>
      <c r="F147" s="143">
        <v>0</v>
      </c>
      <c r="G147" s="144">
        <v>0</v>
      </c>
      <c r="H147" s="146">
        <v>0</v>
      </c>
      <c r="I147" s="334">
        <v>0</v>
      </c>
    </row>
    <row r="148" spans="2:9" ht="12.75" hidden="1" customHeight="1" x14ac:dyDescent="0.25">
      <c r="B148" s="13" t="s">
        <v>305</v>
      </c>
      <c r="C148" s="81" t="s">
        <v>306</v>
      </c>
      <c r="D148" s="256" t="str">
        <f>$D$12</f>
        <v>year 2026</v>
      </c>
      <c r="E148" s="268">
        <f t="shared" si="2"/>
        <v>0</v>
      </c>
      <c r="F148" s="139">
        <v>0</v>
      </c>
      <c r="G148" s="140">
        <v>0</v>
      </c>
      <c r="H148" s="146">
        <v>0</v>
      </c>
      <c r="I148" s="334">
        <v>0</v>
      </c>
    </row>
    <row r="149" spans="2:9" ht="12.75" hidden="1" customHeight="1" x14ac:dyDescent="0.25">
      <c r="C149" s="56"/>
      <c r="D149" s="340" t="str">
        <f>$D$13</f>
        <v>year 2025</v>
      </c>
      <c r="E149" s="332">
        <f t="shared" si="2"/>
        <v>0</v>
      </c>
      <c r="F149" s="143">
        <v>0</v>
      </c>
      <c r="G149" s="144">
        <v>0</v>
      </c>
      <c r="H149" s="146">
        <v>0</v>
      </c>
      <c r="I149" s="334">
        <v>0</v>
      </c>
    </row>
    <row r="150" spans="2:9" ht="12.75" hidden="1" customHeight="1" x14ac:dyDescent="0.25">
      <c r="B150" s="13" t="s">
        <v>307</v>
      </c>
      <c r="C150" s="81" t="s">
        <v>308</v>
      </c>
      <c r="D150" s="256" t="str">
        <f>$D$12</f>
        <v>year 2026</v>
      </c>
      <c r="E150" s="268">
        <f t="shared" si="2"/>
        <v>0</v>
      </c>
      <c r="F150" s="139">
        <v>0</v>
      </c>
      <c r="G150" s="140">
        <v>0</v>
      </c>
      <c r="H150" s="146">
        <v>0</v>
      </c>
      <c r="I150" s="334">
        <v>0</v>
      </c>
    </row>
    <row r="151" spans="2:9" ht="12.75" hidden="1" customHeight="1" x14ac:dyDescent="0.25">
      <c r="C151" s="56"/>
      <c r="D151" s="340" t="str">
        <f>$D$13</f>
        <v>year 2025</v>
      </c>
      <c r="E151" s="332">
        <f t="shared" si="2"/>
        <v>0</v>
      </c>
      <c r="F151" s="143">
        <v>0</v>
      </c>
      <c r="G151" s="144">
        <v>0</v>
      </c>
      <c r="H151" s="146">
        <v>0</v>
      </c>
      <c r="I151" s="334">
        <v>0</v>
      </c>
    </row>
    <row r="152" spans="2:9" ht="12.75" hidden="1" customHeight="1" x14ac:dyDescent="0.25">
      <c r="B152" s="13" t="s">
        <v>309</v>
      </c>
      <c r="C152" s="81" t="s">
        <v>310</v>
      </c>
      <c r="D152" s="256" t="str">
        <f>$D$12</f>
        <v>year 2026</v>
      </c>
      <c r="E152" s="268">
        <f t="shared" si="2"/>
        <v>0</v>
      </c>
      <c r="F152" s="139">
        <v>0</v>
      </c>
      <c r="G152" s="140">
        <v>0</v>
      </c>
      <c r="H152" s="146">
        <v>0</v>
      </c>
      <c r="I152" s="334">
        <v>0</v>
      </c>
    </row>
    <row r="153" spans="2:9" ht="12.75" hidden="1" customHeight="1" x14ac:dyDescent="0.25">
      <c r="C153" s="56"/>
      <c r="D153" s="340" t="str">
        <f>$D$13</f>
        <v>year 2025</v>
      </c>
      <c r="E153" s="332">
        <f t="shared" si="2"/>
        <v>0</v>
      </c>
      <c r="F153" s="143">
        <v>0</v>
      </c>
      <c r="G153" s="144">
        <v>0</v>
      </c>
      <c r="H153" s="146">
        <v>0</v>
      </c>
      <c r="I153" s="334">
        <v>0</v>
      </c>
    </row>
    <row r="154" spans="2:9" ht="12.75" hidden="1" customHeight="1" x14ac:dyDescent="0.25">
      <c r="B154" s="13" t="s">
        <v>311</v>
      </c>
      <c r="C154" s="81" t="s">
        <v>312</v>
      </c>
      <c r="D154" s="256" t="str">
        <f>$D$12</f>
        <v>year 2026</v>
      </c>
      <c r="E154" s="268">
        <f t="shared" si="2"/>
        <v>0</v>
      </c>
      <c r="F154" s="139">
        <v>0</v>
      </c>
      <c r="G154" s="140">
        <v>0</v>
      </c>
      <c r="H154" s="146">
        <v>0</v>
      </c>
      <c r="I154" s="334">
        <v>0</v>
      </c>
    </row>
    <row r="155" spans="2:9" ht="12.75" hidden="1" customHeight="1" x14ac:dyDescent="0.25">
      <c r="C155" s="56"/>
      <c r="D155" s="340" t="str">
        <f>$D$13</f>
        <v>year 2025</v>
      </c>
      <c r="E155" s="332">
        <f t="shared" si="2"/>
        <v>0</v>
      </c>
      <c r="F155" s="143">
        <v>0</v>
      </c>
      <c r="G155" s="144">
        <v>0</v>
      </c>
      <c r="H155" s="146">
        <v>0</v>
      </c>
      <c r="I155" s="334">
        <v>0</v>
      </c>
    </row>
    <row r="156" spans="2:9" ht="12.75" hidden="1" customHeight="1" x14ac:dyDescent="0.25">
      <c r="B156" s="13" t="s">
        <v>313</v>
      </c>
      <c r="C156" s="81" t="s">
        <v>314</v>
      </c>
      <c r="D156" s="256" t="str">
        <f>$D$12</f>
        <v>year 2026</v>
      </c>
      <c r="E156" s="268">
        <f t="shared" si="2"/>
        <v>0</v>
      </c>
      <c r="F156" s="139">
        <v>0</v>
      </c>
      <c r="G156" s="140">
        <v>0</v>
      </c>
      <c r="H156" s="146">
        <v>0</v>
      </c>
      <c r="I156" s="334">
        <v>0</v>
      </c>
    </row>
    <row r="157" spans="2:9" ht="12.75" hidden="1" customHeight="1" x14ac:dyDescent="0.25">
      <c r="C157" s="56"/>
      <c r="D157" s="340" t="str">
        <f>$D$13</f>
        <v>year 2025</v>
      </c>
      <c r="E157" s="332">
        <f t="shared" si="2"/>
        <v>0</v>
      </c>
      <c r="F157" s="143">
        <v>0</v>
      </c>
      <c r="G157" s="144">
        <v>0</v>
      </c>
      <c r="H157" s="146">
        <v>0</v>
      </c>
      <c r="I157" s="334">
        <v>0</v>
      </c>
    </row>
    <row r="158" spans="2:9" ht="12.75" hidden="1" customHeight="1" x14ac:dyDescent="0.25">
      <c r="B158" s="13" t="s">
        <v>109</v>
      </c>
      <c r="C158" s="81" t="s">
        <v>106</v>
      </c>
      <c r="D158" s="256" t="str">
        <f>$D$12</f>
        <v>year 2026</v>
      </c>
      <c r="E158" s="268">
        <f t="shared" si="2"/>
        <v>0</v>
      </c>
      <c r="F158" s="139">
        <v>0</v>
      </c>
      <c r="G158" s="140">
        <v>0</v>
      </c>
      <c r="H158" s="146">
        <v>0</v>
      </c>
      <c r="I158" s="334">
        <v>0</v>
      </c>
    </row>
    <row r="159" spans="2:9" ht="12.75" hidden="1" customHeight="1" x14ac:dyDescent="0.25">
      <c r="C159" s="56"/>
      <c r="D159" s="340" t="str">
        <f>$D$13</f>
        <v>year 2025</v>
      </c>
      <c r="E159" s="332">
        <f t="shared" si="2"/>
        <v>0</v>
      </c>
      <c r="F159" s="143">
        <v>0</v>
      </c>
      <c r="G159" s="144">
        <v>0</v>
      </c>
      <c r="H159" s="146">
        <v>0</v>
      </c>
      <c r="I159" s="334">
        <v>0</v>
      </c>
    </row>
    <row r="160" spans="2:9" ht="12.75" hidden="1" customHeight="1" x14ac:dyDescent="0.25">
      <c r="B160" s="13" t="s">
        <v>145</v>
      </c>
      <c r="C160" s="81" t="s">
        <v>104</v>
      </c>
      <c r="D160" s="256" t="str">
        <f>$D$12</f>
        <v>year 2026</v>
      </c>
      <c r="E160" s="268">
        <f t="shared" si="2"/>
        <v>0</v>
      </c>
      <c r="F160" s="139">
        <v>0</v>
      </c>
      <c r="G160" s="140">
        <v>0</v>
      </c>
      <c r="H160" s="146">
        <v>0</v>
      </c>
      <c r="I160" s="334">
        <v>0</v>
      </c>
    </row>
    <row r="161" spans="2:9" ht="12.75" hidden="1" customHeight="1" x14ac:dyDescent="0.25">
      <c r="C161" s="56"/>
      <c r="D161" s="340" t="str">
        <f>$D$13</f>
        <v>year 2025</v>
      </c>
      <c r="E161" s="332">
        <f t="shared" si="2"/>
        <v>0</v>
      </c>
      <c r="F161" s="143">
        <v>0</v>
      </c>
      <c r="G161" s="144">
        <v>0</v>
      </c>
      <c r="H161" s="146">
        <v>0</v>
      </c>
      <c r="I161" s="334">
        <v>0</v>
      </c>
    </row>
    <row r="162" spans="2:9" ht="12.75" hidden="1" customHeight="1" x14ac:dyDescent="0.25">
      <c r="B162" s="13" t="s">
        <v>315</v>
      </c>
      <c r="C162" s="81" t="s">
        <v>316</v>
      </c>
      <c r="D162" s="256" t="str">
        <f>$D$12</f>
        <v>year 2026</v>
      </c>
      <c r="E162" s="268">
        <f t="shared" si="2"/>
        <v>0</v>
      </c>
      <c r="F162" s="139">
        <v>0</v>
      </c>
      <c r="G162" s="140">
        <v>0</v>
      </c>
      <c r="H162" s="146">
        <v>0</v>
      </c>
      <c r="I162" s="334">
        <v>0</v>
      </c>
    </row>
    <row r="163" spans="2:9" ht="12.75" hidden="1" customHeight="1" x14ac:dyDescent="0.25">
      <c r="C163" s="56"/>
      <c r="D163" s="340" t="str">
        <f>$D$13</f>
        <v>year 2025</v>
      </c>
      <c r="E163" s="332">
        <f t="shared" si="2"/>
        <v>0</v>
      </c>
      <c r="F163" s="143">
        <v>0</v>
      </c>
      <c r="G163" s="144">
        <v>0</v>
      </c>
      <c r="H163" s="146">
        <v>0</v>
      </c>
      <c r="I163" s="334">
        <v>0</v>
      </c>
    </row>
    <row r="164" spans="2:9" ht="12.75" hidden="1" customHeight="1" x14ac:dyDescent="0.25">
      <c r="B164" s="13" t="s">
        <v>111</v>
      </c>
      <c r="C164" s="81" t="s">
        <v>317</v>
      </c>
      <c r="D164" s="256" t="str">
        <f>$D$12</f>
        <v>year 2026</v>
      </c>
      <c r="E164" s="268">
        <f t="shared" si="2"/>
        <v>0</v>
      </c>
      <c r="F164" s="139">
        <v>0</v>
      </c>
      <c r="G164" s="140">
        <v>0</v>
      </c>
      <c r="H164" s="146">
        <v>0</v>
      </c>
      <c r="I164" s="334">
        <v>0</v>
      </c>
    </row>
    <row r="165" spans="2:9" ht="12.75" hidden="1" customHeight="1" x14ac:dyDescent="0.25">
      <c r="C165" s="56"/>
      <c r="D165" s="340" t="str">
        <f>$D$13</f>
        <v>year 2025</v>
      </c>
      <c r="E165" s="332">
        <f t="shared" si="2"/>
        <v>0</v>
      </c>
      <c r="F165" s="143">
        <v>0</v>
      </c>
      <c r="G165" s="144">
        <v>0</v>
      </c>
      <c r="H165" s="146">
        <v>0</v>
      </c>
      <c r="I165" s="334">
        <v>0</v>
      </c>
    </row>
    <row r="166" spans="2:9" ht="12.75" hidden="1" customHeight="1" x14ac:dyDescent="0.25">
      <c r="B166" s="13" t="s">
        <v>318</v>
      </c>
      <c r="C166" s="81" t="s">
        <v>319</v>
      </c>
      <c r="D166" s="256" t="str">
        <f>$D$12</f>
        <v>year 2026</v>
      </c>
      <c r="E166" s="268">
        <f t="shared" si="2"/>
        <v>0</v>
      </c>
      <c r="F166" s="139">
        <v>0</v>
      </c>
      <c r="G166" s="140">
        <v>0</v>
      </c>
      <c r="H166" s="146">
        <v>0</v>
      </c>
      <c r="I166" s="334">
        <v>0</v>
      </c>
    </row>
    <row r="167" spans="2:9" ht="12.75" hidden="1" customHeight="1" x14ac:dyDescent="0.25">
      <c r="C167" s="56"/>
      <c r="D167" s="340" t="str">
        <f>$D$13</f>
        <v>year 2025</v>
      </c>
      <c r="E167" s="332">
        <f t="shared" si="2"/>
        <v>0</v>
      </c>
      <c r="F167" s="143">
        <v>0</v>
      </c>
      <c r="G167" s="144">
        <v>0</v>
      </c>
      <c r="H167" s="146">
        <v>0</v>
      </c>
      <c r="I167" s="334">
        <v>0</v>
      </c>
    </row>
    <row r="168" spans="2:9" ht="12.75" hidden="1" customHeight="1" x14ac:dyDescent="0.25">
      <c r="B168" s="13" t="s">
        <v>153</v>
      </c>
      <c r="C168" s="81" t="s">
        <v>320</v>
      </c>
      <c r="D168" s="256" t="str">
        <f>$D$12</f>
        <v>year 2026</v>
      </c>
      <c r="E168" s="268">
        <f t="shared" si="2"/>
        <v>0</v>
      </c>
      <c r="F168" s="139">
        <v>0</v>
      </c>
      <c r="G168" s="140">
        <v>0</v>
      </c>
      <c r="H168" s="146">
        <v>0</v>
      </c>
      <c r="I168" s="334">
        <v>0</v>
      </c>
    </row>
    <row r="169" spans="2:9" ht="12.75" hidden="1" customHeight="1" x14ac:dyDescent="0.25">
      <c r="C169" s="56"/>
      <c r="D169" s="340" t="str">
        <f>$D$13</f>
        <v>year 2025</v>
      </c>
      <c r="E169" s="332">
        <f t="shared" si="2"/>
        <v>0</v>
      </c>
      <c r="F169" s="143">
        <v>0</v>
      </c>
      <c r="G169" s="144">
        <v>0</v>
      </c>
      <c r="H169" s="146">
        <v>0</v>
      </c>
      <c r="I169" s="334">
        <v>0</v>
      </c>
    </row>
    <row r="170" spans="2:9" ht="12.75" hidden="1" customHeight="1" x14ac:dyDescent="0.25">
      <c r="B170" s="13" t="s">
        <v>321</v>
      </c>
      <c r="C170" s="81" t="s">
        <v>322</v>
      </c>
      <c r="D170" s="256" t="str">
        <f>$D$12</f>
        <v>year 2026</v>
      </c>
      <c r="E170" s="268">
        <f t="shared" si="2"/>
        <v>0</v>
      </c>
      <c r="F170" s="139">
        <v>0</v>
      </c>
      <c r="G170" s="140">
        <v>0</v>
      </c>
      <c r="H170" s="146">
        <v>0</v>
      </c>
      <c r="I170" s="334">
        <v>0</v>
      </c>
    </row>
    <row r="171" spans="2:9" ht="12.75" hidden="1" customHeight="1" x14ac:dyDescent="0.25">
      <c r="C171" s="56"/>
      <c r="D171" s="340" t="str">
        <f>$D$13</f>
        <v>year 2025</v>
      </c>
      <c r="E171" s="332">
        <f t="shared" si="2"/>
        <v>0</v>
      </c>
      <c r="F171" s="143">
        <v>0</v>
      </c>
      <c r="G171" s="144">
        <v>0</v>
      </c>
      <c r="H171" s="146">
        <v>0</v>
      </c>
      <c r="I171" s="334">
        <v>0</v>
      </c>
    </row>
    <row r="172" spans="2:9" ht="12.75" hidden="1" customHeight="1" x14ac:dyDescent="0.25">
      <c r="B172" s="13" t="s">
        <v>323</v>
      </c>
      <c r="C172" s="81" t="s">
        <v>324</v>
      </c>
      <c r="D172" s="256" t="str">
        <f>$D$12</f>
        <v>year 2026</v>
      </c>
      <c r="E172" s="268">
        <f t="shared" si="2"/>
        <v>0</v>
      </c>
      <c r="F172" s="139">
        <v>0</v>
      </c>
      <c r="G172" s="140">
        <v>0</v>
      </c>
      <c r="H172" s="146">
        <v>0</v>
      </c>
      <c r="I172" s="334">
        <v>0</v>
      </c>
    </row>
    <row r="173" spans="2:9" ht="12.75" hidden="1" customHeight="1" x14ac:dyDescent="0.25">
      <c r="C173" s="56"/>
      <c r="D173" s="340" t="str">
        <f>$D$13</f>
        <v>year 2025</v>
      </c>
      <c r="E173" s="332">
        <f t="shared" si="2"/>
        <v>0</v>
      </c>
      <c r="F173" s="143">
        <v>0</v>
      </c>
      <c r="G173" s="144">
        <v>0</v>
      </c>
      <c r="H173" s="146">
        <v>0</v>
      </c>
      <c r="I173" s="334">
        <v>0</v>
      </c>
    </row>
    <row r="174" spans="2:9" ht="12.75" hidden="1" customHeight="1" x14ac:dyDescent="0.25">
      <c r="B174" s="13" t="s">
        <v>325</v>
      </c>
      <c r="C174" s="81" t="s">
        <v>326</v>
      </c>
      <c r="D174" s="256" t="str">
        <f>$D$12</f>
        <v>year 2026</v>
      </c>
      <c r="E174" s="268">
        <f t="shared" si="2"/>
        <v>0</v>
      </c>
      <c r="F174" s="139">
        <v>0</v>
      </c>
      <c r="G174" s="140">
        <v>0</v>
      </c>
      <c r="H174" s="146">
        <v>0</v>
      </c>
      <c r="I174" s="334">
        <v>0</v>
      </c>
    </row>
    <row r="175" spans="2:9" ht="12.75" hidden="1" customHeight="1" x14ac:dyDescent="0.25">
      <c r="C175" s="56"/>
      <c r="D175" s="340" t="str">
        <f>$D$13</f>
        <v>year 2025</v>
      </c>
      <c r="E175" s="332">
        <f t="shared" si="2"/>
        <v>0</v>
      </c>
      <c r="F175" s="143">
        <v>0</v>
      </c>
      <c r="G175" s="144">
        <v>0</v>
      </c>
      <c r="H175" s="146">
        <v>0</v>
      </c>
      <c r="I175" s="334">
        <v>0</v>
      </c>
    </row>
    <row r="176" spans="2:9" ht="12.75" hidden="1" customHeight="1" x14ac:dyDescent="0.25">
      <c r="B176" s="13" t="s">
        <v>327</v>
      </c>
      <c r="C176" s="81" t="s">
        <v>328</v>
      </c>
      <c r="D176" s="256" t="str">
        <f>$D$12</f>
        <v>year 2026</v>
      </c>
      <c r="E176" s="268">
        <f t="shared" si="2"/>
        <v>0</v>
      </c>
      <c r="F176" s="139">
        <v>0</v>
      </c>
      <c r="G176" s="140">
        <v>0</v>
      </c>
      <c r="H176" s="146">
        <v>0</v>
      </c>
      <c r="I176" s="334">
        <v>0</v>
      </c>
    </row>
    <row r="177" spans="2:9" ht="12.75" hidden="1" customHeight="1" x14ac:dyDescent="0.25">
      <c r="C177" s="56"/>
      <c r="D177" s="340" t="str">
        <f>$D$13</f>
        <v>year 2025</v>
      </c>
      <c r="E177" s="332">
        <f t="shared" si="2"/>
        <v>0</v>
      </c>
      <c r="F177" s="143">
        <v>0</v>
      </c>
      <c r="G177" s="144">
        <v>0</v>
      </c>
      <c r="H177" s="146">
        <v>0</v>
      </c>
      <c r="I177" s="334">
        <v>0</v>
      </c>
    </row>
    <row r="178" spans="2:9" ht="12.75" hidden="1" customHeight="1" x14ac:dyDescent="0.25">
      <c r="B178" s="13" t="s">
        <v>329</v>
      </c>
      <c r="C178" s="81" t="s">
        <v>330</v>
      </c>
      <c r="D178" s="256" t="str">
        <f>$D$12</f>
        <v>year 2026</v>
      </c>
      <c r="E178" s="268">
        <f t="shared" si="2"/>
        <v>0</v>
      </c>
      <c r="F178" s="139">
        <v>0</v>
      </c>
      <c r="G178" s="140">
        <v>0</v>
      </c>
      <c r="H178" s="146">
        <v>0</v>
      </c>
      <c r="I178" s="334">
        <v>0</v>
      </c>
    </row>
    <row r="179" spans="2:9" ht="12.75" hidden="1" customHeight="1" x14ac:dyDescent="0.25">
      <c r="C179" s="56"/>
      <c r="D179" s="340" t="str">
        <f>$D$13</f>
        <v>year 2025</v>
      </c>
      <c r="E179" s="332">
        <f t="shared" si="2"/>
        <v>0</v>
      </c>
      <c r="F179" s="143">
        <v>0</v>
      </c>
      <c r="G179" s="144">
        <v>0</v>
      </c>
      <c r="H179" s="146">
        <v>0</v>
      </c>
      <c r="I179" s="334">
        <v>0</v>
      </c>
    </row>
    <row r="180" spans="2:9" ht="12.75" hidden="1" customHeight="1" x14ac:dyDescent="0.25">
      <c r="B180" s="13" t="s">
        <v>331</v>
      </c>
      <c r="C180" s="81" t="s">
        <v>332</v>
      </c>
      <c r="D180" s="256" t="str">
        <f>$D$12</f>
        <v>year 2026</v>
      </c>
      <c r="E180" s="268">
        <f t="shared" si="2"/>
        <v>0</v>
      </c>
      <c r="F180" s="139">
        <v>0</v>
      </c>
      <c r="G180" s="140">
        <v>0</v>
      </c>
      <c r="H180" s="146">
        <v>0</v>
      </c>
      <c r="I180" s="334">
        <v>0</v>
      </c>
    </row>
    <row r="181" spans="2:9" ht="12.75" hidden="1" customHeight="1" x14ac:dyDescent="0.25">
      <c r="C181" s="56"/>
      <c r="D181" s="340" t="str">
        <f>$D$13</f>
        <v>year 2025</v>
      </c>
      <c r="E181" s="332">
        <f t="shared" si="2"/>
        <v>0</v>
      </c>
      <c r="F181" s="143">
        <v>0</v>
      </c>
      <c r="G181" s="144">
        <v>0</v>
      </c>
      <c r="H181" s="146">
        <v>0</v>
      </c>
      <c r="I181" s="334">
        <v>0</v>
      </c>
    </row>
    <row r="182" spans="2:9" ht="12.75" hidden="1" customHeight="1" x14ac:dyDescent="0.25">
      <c r="B182" s="13" t="s">
        <v>155</v>
      </c>
      <c r="C182" s="81" t="s">
        <v>333</v>
      </c>
      <c r="D182" s="256" t="str">
        <f>$D$12</f>
        <v>year 2026</v>
      </c>
      <c r="E182" s="268">
        <f t="shared" si="2"/>
        <v>0</v>
      </c>
      <c r="F182" s="139">
        <v>0</v>
      </c>
      <c r="G182" s="140">
        <v>0</v>
      </c>
      <c r="H182" s="146">
        <v>0</v>
      </c>
      <c r="I182" s="334">
        <v>0</v>
      </c>
    </row>
    <row r="183" spans="2:9" ht="12.75" hidden="1" customHeight="1" x14ac:dyDescent="0.25">
      <c r="C183" s="56"/>
      <c r="D183" s="340" t="str">
        <f>$D$13</f>
        <v>year 2025</v>
      </c>
      <c r="E183" s="332">
        <f t="shared" si="2"/>
        <v>0</v>
      </c>
      <c r="F183" s="143">
        <v>0</v>
      </c>
      <c r="G183" s="144">
        <v>0</v>
      </c>
      <c r="H183" s="146">
        <v>0</v>
      </c>
      <c r="I183" s="334">
        <v>0</v>
      </c>
    </row>
    <row r="184" spans="2:9" ht="12.75" hidden="1" customHeight="1" x14ac:dyDescent="0.25">
      <c r="B184" s="13" t="s">
        <v>334</v>
      </c>
      <c r="C184" s="81" t="s">
        <v>142</v>
      </c>
      <c r="D184" s="256" t="str">
        <f>$D$12</f>
        <v>year 2026</v>
      </c>
      <c r="E184" s="268">
        <f t="shared" si="2"/>
        <v>0</v>
      </c>
      <c r="F184" s="139">
        <v>0</v>
      </c>
      <c r="G184" s="140">
        <v>0</v>
      </c>
      <c r="H184" s="146">
        <v>0</v>
      </c>
      <c r="I184" s="334">
        <v>0</v>
      </c>
    </row>
    <row r="185" spans="2:9" ht="12.75" hidden="1" customHeight="1" x14ac:dyDescent="0.25">
      <c r="C185" s="56"/>
      <c r="D185" s="340" t="str">
        <f>$D$13</f>
        <v>year 2025</v>
      </c>
      <c r="E185" s="332">
        <f t="shared" si="2"/>
        <v>0</v>
      </c>
      <c r="F185" s="143">
        <v>0</v>
      </c>
      <c r="G185" s="144">
        <v>0</v>
      </c>
      <c r="H185" s="146">
        <v>0</v>
      </c>
      <c r="I185" s="334">
        <v>0</v>
      </c>
    </row>
    <row r="186" spans="2:9" ht="12.75" hidden="1" customHeight="1" x14ac:dyDescent="0.25">
      <c r="B186" s="13" t="s">
        <v>335</v>
      </c>
      <c r="C186" s="81" t="s">
        <v>146</v>
      </c>
      <c r="D186" s="256" t="str">
        <f>$D$12</f>
        <v>year 2026</v>
      </c>
      <c r="E186" s="268">
        <f t="shared" si="2"/>
        <v>0</v>
      </c>
      <c r="F186" s="139">
        <v>0</v>
      </c>
      <c r="G186" s="140">
        <v>0</v>
      </c>
      <c r="H186" s="146">
        <v>0</v>
      </c>
      <c r="I186" s="334">
        <v>0</v>
      </c>
    </row>
    <row r="187" spans="2:9" ht="12.75" hidden="1" customHeight="1" x14ac:dyDescent="0.25">
      <c r="C187" s="56"/>
      <c r="D187" s="340" t="str">
        <f>$D$13</f>
        <v>year 2025</v>
      </c>
      <c r="E187" s="332">
        <f t="shared" si="2"/>
        <v>0</v>
      </c>
      <c r="F187" s="143">
        <v>0</v>
      </c>
      <c r="G187" s="144">
        <v>0</v>
      </c>
      <c r="H187" s="146">
        <v>0</v>
      </c>
      <c r="I187" s="334">
        <v>0</v>
      </c>
    </row>
    <row r="188" spans="2:9" ht="12.75" hidden="1" customHeight="1" x14ac:dyDescent="0.25">
      <c r="B188" s="13" t="s">
        <v>336</v>
      </c>
      <c r="C188" s="81" t="s">
        <v>337</v>
      </c>
      <c r="D188" s="256" t="str">
        <f>$D$12</f>
        <v>year 2026</v>
      </c>
      <c r="E188" s="268">
        <f t="shared" si="2"/>
        <v>0</v>
      </c>
      <c r="F188" s="139">
        <v>0</v>
      </c>
      <c r="G188" s="140">
        <v>0</v>
      </c>
      <c r="H188" s="146">
        <v>0</v>
      </c>
      <c r="I188" s="334">
        <v>0</v>
      </c>
    </row>
    <row r="189" spans="2:9" ht="12.75" hidden="1" customHeight="1" x14ac:dyDescent="0.25">
      <c r="C189" s="56"/>
      <c r="D189" s="340" t="str">
        <f>$D$13</f>
        <v>year 2025</v>
      </c>
      <c r="E189" s="332">
        <f t="shared" si="2"/>
        <v>0</v>
      </c>
      <c r="F189" s="143">
        <v>0</v>
      </c>
      <c r="G189" s="144">
        <v>0</v>
      </c>
      <c r="H189" s="146">
        <v>0</v>
      </c>
      <c r="I189" s="334">
        <v>0</v>
      </c>
    </row>
    <row r="190" spans="2:9" ht="12.75" hidden="1" customHeight="1" x14ac:dyDescent="0.25">
      <c r="B190" s="13" t="s">
        <v>338</v>
      </c>
      <c r="C190" s="81" t="s">
        <v>339</v>
      </c>
      <c r="D190" s="256" t="str">
        <f>$D$12</f>
        <v>year 2026</v>
      </c>
      <c r="E190" s="268">
        <f t="shared" si="2"/>
        <v>0</v>
      </c>
      <c r="F190" s="139">
        <v>0</v>
      </c>
      <c r="G190" s="140">
        <v>0</v>
      </c>
      <c r="H190" s="146">
        <v>0</v>
      </c>
      <c r="I190" s="334">
        <v>0</v>
      </c>
    </row>
    <row r="191" spans="2:9" ht="12.75" hidden="1" customHeight="1" x14ac:dyDescent="0.25">
      <c r="C191" s="56"/>
      <c r="D191" s="340" t="str">
        <f>$D$13</f>
        <v>year 2025</v>
      </c>
      <c r="E191" s="332">
        <f t="shared" si="2"/>
        <v>0</v>
      </c>
      <c r="F191" s="143">
        <v>0</v>
      </c>
      <c r="G191" s="144">
        <v>0</v>
      </c>
      <c r="H191" s="146">
        <v>0</v>
      </c>
      <c r="I191" s="334">
        <v>0</v>
      </c>
    </row>
    <row r="192" spans="2:9" ht="12.75" hidden="1" customHeight="1" x14ac:dyDescent="0.25">
      <c r="B192" s="13" t="s">
        <v>340</v>
      </c>
      <c r="C192" s="81" t="s">
        <v>341</v>
      </c>
      <c r="D192" s="256" t="str">
        <f>$D$12</f>
        <v>year 2026</v>
      </c>
      <c r="E192" s="268">
        <f t="shared" si="2"/>
        <v>0</v>
      </c>
      <c r="F192" s="139">
        <v>0</v>
      </c>
      <c r="G192" s="140">
        <v>0</v>
      </c>
      <c r="H192" s="146">
        <v>0</v>
      </c>
      <c r="I192" s="334">
        <v>0</v>
      </c>
    </row>
    <row r="193" spans="2:9" ht="12.75" hidden="1" customHeight="1" x14ac:dyDescent="0.25">
      <c r="C193" s="56"/>
      <c r="D193" s="340" t="str">
        <f>$D$13</f>
        <v>year 2025</v>
      </c>
      <c r="E193" s="332">
        <f t="shared" si="2"/>
        <v>0</v>
      </c>
      <c r="F193" s="143">
        <v>0</v>
      </c>
      <c r="G193" s="144">
        <v>0</v>
      </c>
      <c r="H193" s="146">
        <v>0</v>
      </c>
      <c r="I193" s="334">
        <v>0</v>
      </c>
    </row>
    <row r="194" spans="2:9" ht="12.75" hidden="1" customHeight="1" x14ac:dyDescent="0.25">
      <c r="B194" s="13" t="s">
        <v>342</v>
      </c>
      <c r="C194" s="81" t="s">
        <v>343</v>
      </c>
      <c r="D194" s="256" t="str">
        <f>$D$12</f>
        <v>year 2026</v>
      </c>
      <c r="E194" s="268">
        <f t="shared" si="2"/>
        <v>0</v>
      </c>
      <c r="F194" s="139">
        <v>0</v>
      </c>
      <c r="G194" s="140">
        <v>0</v>
      </c>
      <c r="H194" s="146">
        <v>0</v>
      </c>
      <c r="I194" s="334">
        <v>0</v>
      </c>
    </row>
    <row r="195" spans="2:9" ht="12.75" hidden="1" customHeight="1" x14ac:dyDescent="0.25">
      <c r="C195" s="56"/>
      <c r="D195" s="340" t="str">
        <f>$D$13</f>
        <v>year 2025</v>
      </c>
      <c r="E195" s="332">
        <f t="shared" si="2"/>
        <v>0</v>
      </c>
      <c r="F195" s="143">
        <v>0</v>
      </c>
      <c r="G195" s="144">
        <v>0</v>
      </c>
      <c r="H195" s="146">
        <v>0</v>
      </c>
      <c r="I195" s="334">
        <v>0</v>
      </c>
    </row>
    <row r="196" spans="2:9" ht="12.75" hidden="1" customHeight="1" x14ac:dyDescent="0.25">
      <c r="B196" s="13" t="s">
        <v>344</v>
      </c>
      <c r="C196" s="81" t="s">
        <v>108</v>
      </c>
      <c r="D196" s="256" t="str">
        <f>$D$12</f>
        <v>year 2026</v>
      </c>
      <c r="E196" s="268">
        <f t="shared" si="2"/>
        <v>0</v>
      </c>
      <c r="F196" s="139">
        <v>0</v>
      </c>
      <c r="G196" s="140">
        <v>0</v>
      </c>
      <c r="H196" s="146">
        <v>0</v>
      </c>
      <c r="I196" s="334">
        <v>0</v>
      </c>
    </row>
    <row r="197" spans="2:9" ht="12.75" hidden="1" customHeight="1" x14ac:dyDescent="0.25">
      <c r="C197" s="56"/>
      <c r="D197" s="340" t="str">
        <f>$D$13</f>
        <v>year 2025</v>
      </c>
      <c r="E197" s="332">
        <f t="shared" si="2"/>
        <v>0</v>
      </c>
      <c r="F197" s="143">
        <v>0</v>
      </c>
      <c r="G197" s="144">
        <v>0</v>
      </c>
      <c r="H197" s="146">
        <v>0</v>
      </c>
      <c r="I197" s="334">
        <v>0</v>
      </c>
    </row>
    <row r="198" spans="2:9" ht="12.75" hidden="1" customHeight="1" x14ac:dyDescent="0.25">
      <c r="B198" s="13" t="s">
        <v>345</v>
      </c>
      <c r="C198" s="81" t="s">
        <v>346</v>
      </c>
      <c r="D198" s="256" t="str">
        <f>$D$12</f>
        <v>year 2026</v>
      </c>
      <c r="E198" s="268">
        <f t="shared" si="2"/>
        <v>0</v>
      </c>
      <c r="F198" s="139">
        <v>0</v>
      </c>
      <c r="G198" s="140">
        <v>0</v>
      </c>
      <c r="H198" s="146">
        <v>0</v>
      </c>
      <c r="I198" s="334">
        <v>0</v>
      </c>
    </row>
    <row r="199" spans="2:9" ht="12.75" hidden="1" customHeight="1" x14ac:dyDescent="0.25">
      <c r="C199" s="56"/>
      <c r="D199" s="340" t="str">
        <f>$D$13</f>
        <v>year 2025</v>
      </c>
      <c r="E199" s="332">
        <f t="shared" si="2"/>
        <v>0</v>
      </c>
      <c r="F199" s="143">
        <v>0</v>
      </c>
      <c r="G199" s="144">
        <v>0</v>
      </c>
      <c r="H199" s="146">
        <v>0</v>
      </c>
      <c r="I199" s="334">
        <v>0</v>
      </c>
    </row>
    <row r="200" spans="2:9" ht="12.75" hidden="1" customHeight="1" x14ac:dyDescent="0.25">
      <c r="B200" s="13" t="s">
        <v>347</v>
      </c>
      <c r="C200" s="81" t="s">
        <v>348</v>
      </c>
      <c r="D200" s="256" t="str">
        <f>$D$12</f>
        <v>year 2026</v>
      </c>
      <c r="E200" s="268">
        <f t="shared" si="2"/>
        <v>0</v>
      </c>
      <c r="F200" s="139">
        <v>0</v>
      </c>
      <c r="G200" s="140">
        <v>0</v>
      </c>
      <c r="H200" s="146">
        <v>0</v>
      </c>
      <c r="I200" s="334">
        <v>0</v>
      </c>
    </row>
    <row r="201" spans="2:9" ht="12.75" hidden="1" customHeight="1" x14ac:dyDescent="0.25">
      <c r="C201" s="56"/>
      <c r="D201" s="340" t="str">
        <f>$D$13</f>
        <v>year 2025</v>
      </c>
      <c r="E201" s="332">
        <f t="shared" si="2"/>
        <v>0</v>
      </c>
      <c r="F201" s="143">
        <v>0</v>
      </c>
      <c r="G201" s="144">
        <v>0</v>
      </c>
      <c r="H201" s="146">
        <v>0</v>
      </c>
      <c r="I201" s="334">
        <v>0</v>
      </c>
    </row>
    <row r="202" spans="2:9" ht="12.75" hidden="1" customHeight="1" x14ac:dyDescent="0.25">
      <c r="B202" s="13" t="s">
        <v>349</v>
      </c>
      <c r="C202" s="81" t="s">
        <v>110</v>
      </c>
      <c r="D202" s="256" t="str">
        <f>$D$12</f>
        <v>year 2026</v>
      </c>
      <c r="E202" s="268">
        <f t="shared" si="2"/>
        <v>0</v>
      </c>
      <c r="F202" s="139">
        <v>0</v>
      </c>
      <c r="G202" s="140">
        <v>0</v>
      </c>
      <c r="H202" s="146">
        <v>0</v>
      </c>
      <c r="I202" s="334">
        <v>0</v>
      </c>
    </row>
    <row r="203" spans="2:9" ht="12.75" hidden="1" customHeight="1" x14ac:dyDescent="0.25">
      <c r="C203" s="56"/>
      <c r="D203" s="340" t="str">
        <f>$D$13</f>
        <v>year 2025</v>
      </c>
      <c r="E203" s="332">
        <f t="shared" si="2"/>
        <v>0</v>
      </c>
      <c r="F203" s="143">
        <v>0</v>
      </c>
      <c r="G203" s="144">
        <v>0</v>
      </c>
      <c r="H203" s="146">
        <v>0</v>
      </c>
      <c r="I203" s="334">
        <v>0</v>
      </c>
    </row>
    <row r="204" spans="2:9" ht="12.75" hidden="1" customHeight="1" x14ac:dyDescent="0.25">
      <c r="B204" s="13" t="s">
        <v>350</v>
      </c>
      <c r="C204" s="81" t="s">
        <v>351</v>
      </c>
      <c r="D204" s="256" t="str">
        <f>$D$12</f>
        <v>year 2026</v>
      </c>
      <c r="E204" s="268">
        <f t="shared" ref="E204:E267" si="3">SUM(F204:G204)</f>
        <v>0</v>
      </c>
      <c r="F204" s="139">
        <v>0</v>
      </c>
      <c r="G204" s="140">
        <v>0</v>
      </c>
      <c r="H204" s="146">
        <v>0</v>
      </c>
      <c r="I204" s="334">
        <v>0</v>
      </c>
    </row>
    <row r="205" spans="2:9" ht="12.75" hidden="1" customHeight="1" x14ac:dyDescent="0.25">
      <c r="C205" s="56"/>
      <c r="D205" s="340" t="str">
        <f>$D$13</f>
        <v>year 2025</v>
      </c>
      <c r="E205" s="332">
        <f t="shared" si="3"/>
        <v>0</v>
      </c>
      <c r="F205" s="143">
        <v>0</v>
      </c>
      <c r="G205" s="144">
        <v>0</v>
      </c>
      <c r="H205" s="146">
        <v>0</v>
      </c>
      <c r="I205" s="334">
        <v>0</v>
      </c>
    </row>
    <row r="206" spans="2:9" ht="12.75" hidden="1" customHeight="1" x14ac:dyDescent="0.25">
      <c r="B206" s="13" t="s">
        <v>352</v>
      </c>
      <c r="C206" s="81" t="s">
        <v>154</v>
      </c>
      <c r="D206" s="256" t="str">
        <f>$D$12</f>
        <v>year 2026</v>
      </c>
      <c r="E206" s="268">
        <f t="shared" si="3"/>
        <v>0</v>
      </c>
      <c r="F206" s="139">
        <v>0</v>
      </c>
      <c r="G206" s="140">
        <v>0</v>
      </c>
      <c r="H206" s="146">
        <v>0</v>
      </c>
      <c r="I206" s="334">
        <v>0</v>
      </c>
    </row>
    <row r="207" spans="2:9" ht="12.75" hidden="1" customHeight="1" x14ac:dyDescent="0.25">
      <c r="C207" s="56"/>
      <c r="D207" s="340" t="str">
        <f>$D$13</f>
        <v>year 2025</v>
      </c>
      <c r="E207" s="332">
        <f t="shared" si="3"/>
        <v>0</v>
      </c>
      <c r="F207" s="143">
        <v>0</v>
      </c>
      <c r="G207" s="144">
        <v>0</v>
      </c>
      <c r="H207" s="146">
        <v>0</v>
      </c>
      <c r="I207" s="334">
        <v>0</v>
      </c>
    </row>
    <row r="208" spans="2:9" ht="12.75" hidden="1" customHeight="1" x14ac:dyDescent="0.25">
      <c r="B208" s="13" t="s">
        <v>97</v>
      </c>
      <c r="C208" s="81" t="s">
        <v>353</v>
      </c>
      <c r="D208" s="256" t="str">
        <f>$D$12</f>
        <v>year 2026</v>
      </c>
      <c r="E208" s="268">
        <f t="shared" si="3"/>
        <v>0</v>
      </c>
      <c r="F208" s="139">
        <v>0</v>
      </c>
      <c r="G208" s="140">
        <v>0</v>
      </c>
      <c r="H208" s="146">
        <v>0</v>
      </c>
      <c r="I208" s="334">
        <v>0</v>
      </c>
    </row>
    <row r="209" spans="2:9" ht="12.75" hidden="1" customHeight="1" x14ac:dyDescent="0.25">
      <c r="C209" s="56"/>
      <c r="D209" s="340" t="str">
        <f>$D$13</f>
        <v>year 2025</v>
      </c>
      <c r="E209" s="332">
        <f t="shared" si="3"/>
        <v>0</v>
      </c>
      <c r="F209" s="143">
        <v>0</v>
      </c>
      <c r="G209" s="144">
        <v>0</v>
      </c>
      <c r="H209" s="146">
        <v>0</v>
      </c>
      <c r="I209" s="334">
        <v>0</v>
      </c>
    </row>
    <row r="210" spans="2:9" ht="12.75" hidden="1" customHeight="1" x14ac:dyDescent="0.25">
      <c r="B210" s="13" t="s">
        <v>354</v>
      </c>
      <c r="C210" s="81" t="s">
        <v>355</v>
      </c>
      <c r="D210" s="256" t="str">
        <f>$D$12</f>
        <v>year 2026</v>
      </c>
      <c r="E210" s="268">
        <f t="shared" si="3"/>
        <v>0</v>
      </c>
      <c r="F210" s="139">
        <v>0</v>
      </c>
      <c r="G210" s="140">
        <v>0</v>
      </c>
      <c r="H210" s="146">
        <v>0</v>
      </c>
      <c r="I210" s="334">
        <v>0</v>
      </c>
    </row>
    <row r="211" spans="2:9" ht="12.75" hidden="1" customHeight="1" x14ac:dyDescent="0.25">
      <c r="C211" s="56"/>
      <c r="D211" s="340" t="str">
        <f>$D$13</f>
        <v>year 2025</v>
      </c>
      <c r="E211" s="332">
        <f t="shared" si="3"/>
        <v>0</v>
      </c>
      <c r="F211" s="143">
        <v>0</v>
      </c>
      <c r="G211" s="144">
        <v>0</v>
      </c>
      <c r="H211" s="146">
        <v>0</v>
      </c>
      <c r="I211" s="334">
        <v>0</v>
      </c>
    </row>
    <row r="212" spans="2:9" ht="12.75" hidden="1" customHeight="1" x14ac:dyDescent="0.25">
      <c r="B212" s="13" t="s">
        <v>356</v>
      </c>
      <c r="C212" s="81" t="s">
        <v>357</v>
      </c>
      <c r="D212" s="256" t="str">
        <f>$D$12</f>
        <v>year 2026</v>
      </c>
      <c r="E212" s="268">
        <f t="shared" si="3"/>
        <v>0</v>
      </c>
      <c r="F212" s="139">
        <v>0</v>
      </c>
      <c r="G212" s="140">
        <v>0</v>
      </c>
      <c r="H212" s="146">
        <v>0</v>
      </c>
      <c r="I212" s="334">
        <v>0</v>
      </c>
    </row>
    <row r="213" spans="2:9" ht="12.75" hidden="1" customHeight="1" x14ac:dyDescent="0.25">
      <c r="C213" s="56"/>
      <c r="D213" s="340" t="str">
        <f>$D$13</f>
        <v>year 2025</v>
      </c>
      <c r="E213" s="332">
        <f t="shared" si="3"/>
        <v>0</v>
      </c>
      <c r="F213" s="143">
        <v>0</v>
      </c>
      <c r="G213" s="144">
        <v>0</v>
      </c>
      <c r="H213" s="146">
        <v>0</v>
      </c>
      <c r="I213" s="334">
        <v>0</v>
      </c>
    </row>
    <row r="214" spans="2:9" ht="12.75" hidden="1" customHeight="1" x14ac:dyDescent="0.25">
      <c r="B214" s="13" t="s">
        <v>358</v>
      </c>
      <c r="C214" s="81" t="s">
        <v>359</v>
      </c>
      <c r="D214" s="256" t="str">
        <f>$D$12</f>
        <v>year 2026</v>
      </c>
      <c r="E214" s="268">
        <f t="shared" si="3"/>
        <v>0</v>
      </c>
      <c r="F214" s="139">
        <v>0</v>
      </c>
      <c r="G214" s="140">
        <v>0</v>
      </c>
      <c r="H214" s="146">
        <v>0</v>
      </c>
      <c r="I214" s="334">
        <v>0</v>
      </c>
    </row>
    <row r="215" spans="2:9" ht="12.75" hidden="1" customHeight="1" x14ac:dyDescent="0.25">
      <c r="C215" s="56"/>
      <c r="D215" s="340" t="str">
        <f>$D$13</f>
        <v>year 2025</v>
      </c>
      <c r="E215" s="332">
        <f t="shared" si="3"/>
        <v>0</v>
      </c>
      <c r="F215" s="143">
        <v>0</v>
      </c>
      <c r="G215" s="144">
        <v>0</v>
      </c>
      <c r="H215" s="146">
        <v>0</v>
      </c>
      <c r="I215" s="334">
        <v>0</v>
      </c>
    </row>
    <row r="216" spans="2:9" ht="12.75" hidden="1" customHeight="1" x14ac:dyDescent="0.25">
      <c r="B216" s="13" t="s">
        <v>360</v>
      </c>
      <c r="C216" s="81" t="s">
        <v>361</v>
      </c>
      <c r="D216" s="256" t="str">
        <f>$D$12</f>
        <v>year 2026</v>
      </c>
      <c r="E216" s="268">
        <f t="shared" si="3"/>
        <v>0</v>
      </c>
      <c r="F216" s="139">
        <v>0</v>
      </c>
      <c r="G216" s="140">
        <v>0</v>
      </c>
      <c r="H216" s="146">
        <v>0</v>
      </c>
      <c r="I216" s="334">
        <v>0</v>
      </c>
    </row>
    <row r="217" spans="2:9" ht="12.75" hidden="1" customHeight="1" x14ac:dyDescent="0.25">
      <c r="C217" s="56"/>
      <c r="D217" s="340" t="str">
        <f>$D$13</f>
        <v>year 2025</v>
      </c>
      <c r="E217" s="332">
        <f t="shared" si="3"/>
        <v>0</v>
      </c>
      <c r="F217" s="143">
        <v>0</v>
      </c>
      <c r="G217" s="144">
        <v>0</v>
      </c>
      <c r="H217" s="146">
        <v>0</v>
      </c>
      <c r="I217" s="334">
        <v>0</v>
      </c>
    </row>
    <row r="218" spans="2:9" ht="12.75" hidden="1" customHeight="1" x14ac:dyDescent="0.25">
      <c r="B218" s="13" t="s">
        <v>113</v>
      </c>
      <c r="C218" s="81" t="s">
        <v>362</v>
      </c>
      <c r="D218" s="256" t="str">
        <f>$D$12</f>
        <v>year 2026</v>
      </c>
      <c r="E218" s="268">
        <f t="shared" si="3"/>
        <v>0</v>
      </c>
      <c r="F218" s="139">
        <v>0</v>
      </c>
      <c r="G218" s="140">
        <v>0</v>
      </c>
      <c r="H218" s="146">
        <v>0</v>
      </c>
      <c r="I218" s="334">
        <v>0</v>
      </c>
    </row>
    <row r="219" spans="2:9" ht="12.75" hidden="1" customHeight="1" x14ac:dyDescent="0.25">
      <c r="C219" s="56"/>
      <c r="D219" s="340" t="str">
        <f>$D$13</f>
        <v>year 2025</v>
      </c>
      <c r="E219" s="332">
        <f t="shared" si="3"/>
        <v>0</v>
      </c>
      <c r="F219" s="143">
        <v>0</v>
      </c>
      <c r="G219" s="144">
        <v>0</v>
      </c>
      <c r="H219" s="146">
        <v>0</v>
      </c>
      <c r="I219" s="334">
        <v>0</v>
      </c>
    </row>
    <row r="220" spans="2:9" ht="12.75" hidden="1" customHeight="1" x14ac:dyDescent="0.25">
      <c r="B220" s="13" t="s">
        <v>363</v>
      </c>
      <c r="C220" s="81" t="s">
        <v>364</v>
      </c>
      <c r="D220" s="256" t="str">
        <f>$D$12</f>
        <v>year 2026</v>
      </c>
      <c r="E220" s="268">
        <f t="shared" si="3"/>
        <v>0</v>
      </c>
      <c r="F220" s="139">
        <v>0</v>
      </c>
      <c r="G220" s="140">
        <v>0</v>
      </c>
      <c r="H220" s="146">
        <v>0</v>
      </c>
      <c r="I220" s="334">
        <v>0</v>
      </c>
    </row>
    <row r="221" spans="2:9" ht="12.75" hidden="1" customHeight="1" x14ac:dyDescent="0.25">
      <c r="C221" s="56"/>
      <c r="D221" s="340" t="str">
        <f>$D$13</f>
        <v>year 2025</v>
      </c>
      <c r="E221" s="332">
        <f t="shared" si="3"/>
        <v>0</v>
      </c>
      <c r="F221" s="143">
        <v>0</v>
      </c>
      <c r="G221" s="144">
        <v>0</v>
      </c>
      <c r="H221" s="146">
        <v>0</v>
      </c>
      <c r="I221" s="334">
        <v>0</v>
      </c>
    </row>
    <row r="222" spans="2:9" ht="12.75" hidden="1" customHeight="1" x14ac:dyDescent="0.25">
      <c r="B222" s="13" t="s">
        <v>365</v>
      </c>
      <c r="C222" s="81" t="s">
        <v>366</v>
      </c>
      <c r="D222" s="256" t="str">
        <f>$D$12</f>
        <v>year 2026</v>
      </c>
      <c r="E222" s="268">
        <f t="shared" si="3"/>
        <v>0</v>
      </c>
      <c r="F222" s="139">
        <v>0</v>
      </c>
      <c r="G222" s="140">
        <v>0</v>
      </c>
      <c r="H222" s="146">
        <v>0</v>
      </c>
      <c r="I222" s="334">
        <v>0</v>
      </c>
    </row>
    <row r="223" spans="2:9" ht="12.75" hidden="1" customHeight="1" x14ac:dyDescent="0.25">
      <c r="C223" s="56"/>
      <c r="D223" s="340" t="str">
        <f>$D$13</f>
        <v>year 2025</v>
      </c>
      <c r="E223" s="332">
        <f t="shared" si="3"/>
        <v>0</v>
      </c>
      <c r="F223" s="143">
        <v>0</v>
      </c>
      <c r="G223" s="144">
        <v>0</v>
      </c>
      <c r="H223" s="146">
        <v>0</v>
      </c>
      <c r="I223" s="334">
        <v>0</v>
      </c>
    </row>
    <row r="224" spans="2:9" ht="12.75" hidden="1" customHeight="1" x14ac:dyDescent="0.25">
      <c r="B224" s="13" t="s">
        <v>367</v>
      </c>
      <c r="C224" s="81" t="s">
        <v>368</v>
      </c>
      <c r="D224" s="256" t="str">
        <f>$D$12</f>
        <v>year 2026</v>
      </c>
      <c r="E224" s="268">
        <f t="shared" si="3"/>
        <v>0</v>
      </c>
      <c r="F224" s="139">
        <v>0</v>
      </c>
      <c r="G224" s="140">
        <v>0</v>
      </c>
      <c r="H224" s="146">
        <v>0</v>
      </c>
      <c r="I224" s="334">
        <v>0</v>
      </c>
    </row>
    <row r="225" spans="2:9" ht="12.75" hidden="1" customHeight="1" x14ac:dyDescent="0.25">
      <c r="C225" s="56"/>
      <c r="D225" s="340" t="str">
        <f>$D$13</f>
        <v>year 2025</v>
      </c>
      <c r="E225" s="332">
        <f t="shared" si="3"/>
        <v>0</v>
      </c>
      <c r="F225" s="143">
        <v>0</v>
      </c>
      <c r="G225" s="144">
        <v>0</v>
      </c>
      <c r="H225" s="146">
        <v>0</v>
      </c>
      <c r="I225" s="334">
        <v>0</v>
      </c>
    </row>
    <row r="226" spans="2:9" ht="12.75" hidden="1" customHeight="1" x14ac:dyDescent="0.25">
      <c r="B226" s="13" t="s">
        <v>147</v>
      </c>
      <c r="C226" s="81" t="s">
        <v>369</v>
      </c>
      <c r="D226" s="256" t="str">
        <f>$D$12</f>
        <v>year 2026</v>
      </c>
      <c r="E226" s="268">
        <f t="shared" si="3"/>
        <v>0</v>
      </c>
      <c r="F226" s="139">
        <v>0</v>
      </c>
      <c r="G226" s="140">
        <v>0</v>
      </c>
      <c r="H226" s="146">
        <v>0</v>
      </c>
      <c r="I226" s="334">
        <v>0</v>
      </c>
    </row>
    <row r="227" spans="2:9" ht="12.75" hidden="1" customHeight="1" x14ac:dyDescent="0.25">
      <c r="C227" s="56"/>
      <c r="D227" s="340" t="str">
        <f>$D$13</f>
        <v>year 2025</v>
      </c>
      <c r="E227" s="332">
        <f t="shared" si="3"/>
        <v>0</v>
      </c>
      <c r="F227" s="143">
        <v>0</v>
      </c>
      <c r="G227" s="144">
        <v>0</v>
      </c>
      <c r="H227" s="146">
        <v>0</v>
      </c>
      <c r="I227" s="334">
        <v>0</v>
      </c>
    </row>
    <row r="228" spans="2:9" ht="12.75" hidden="1" customHeight="1" x14ac:dyDescent="0.25">
      <c r="B228" s="13" t="s">
        <v>115</v>
      </c>
      <c r="C228" s="81" t="s">
        <v>114</v>
      </c>
      <c r="D228" s="256" t="str">
        <f>$D$12</f>
        <v>year 2026</v>
      </c>
      <c r="E228" s="268">
        <f t="shared" si="3"/>
        <v>0</v>
      </c>
      <c r="F228" s="139">
        <v>0</v>
      </c>
      <c r="G228" s="140">
        <v>0</v>
      </c>
      <c r="H228" s="146">
        <v>0</v>
      </c>
      <c r="I228" s="334">
        <v>0</v>
      </c>
    </row>
    <row r="229" spans="2:9" ht="12.75" hidden="1" customHeight="1" x14ac:dyDescent="0.25">
      <c r="C229" s="56"/>
      <c r="D229" s="340" t="str">
        <f>$D$13</f>
        <v>year 2025</v>
      </c>
      <c r="E229" s="332">
        <f t="shared" si="3"/>
        <v>0</v>
      </c>
      <c r="F229" s="143">
        <v>0</v>
      </c>
      <c r="G229" s="144">
        <v>0</v>
      </c>
      <c r="H229" s="146">
        <v>0</v>
      </c>
      <c r="I229" s="334">
        <v>0</v>
      </c>
    </row>
    <row r="230" spans="2:9" ht="12.75" hidden="1" customHeight="1" x14ac:dyDescent="0.25">
      <c r="B230" s="13" t="s">
        <v>117</v>
      </c>
      <c r="C230" s="81" t="s">
        <v>370</v>
      </c>
      <c r="D230" s="256" t="str">
        <f>$D$12</f>
        <v>year 2026</v>
      </c>
      <c r="E230" s="268">
        <f t="shared" si="3"/>
        <v>0</v>
      </c>
      <c r="F230" s="139">
        <v>0</v>
      </c>
      <c r="G230" s="140">
        <v>0</v>
      </c>
      <c r="H230" s="146">
        <v>0</v>
      </c>
      <c r="I230" s="334">
        <v>0</v>
      </c>
    </row>
    <row r="231" spans="2:9" ht="12.75" hidden="1" customHeight="1" x14ac:dyDescent="0.25">
      <c r="C231" s="56"/>
      <c r="D231" s="340" t="str">
        <f>$D$13</f>
        <v>year 2025</v>
      </c>
      <c r="E231" s="332">
        <f t="shared" si="3"/>
        <v>0</v>
      </c>
      <c r="F231" s="143">
        <v>0</v>
      </c>
      <c r="G231" s="144">
        <v>0</v>
      </c>
      <c r="H231" s="146">
        <v>0</v>
      </c>
      <c r="I231" s="334">
        <v>0</v>
      </c>
    </row>
    <row r="232" spans="2:9" ht="12.75" hidden="1" customHeight="1" x14ac:dyDescent="0.25">
      <c r="B232" s="13" t="s">
        <v>371</v>
      </c>
      <c r="C232" s="81" t="s">
        <v>372</v>
      </c>
      <c r="D232" s="256" t="str">
        <f>$D$12</f>
        <v>year 2026</v>
      </c>
      <c r="E232" s="268">
        <f t="shared" si="3"/>
        <v>0</v>
      </c>
      <c r="F232" s="139">
        <v>0</v>
      </c>
      <c r="G232" s="140">
        <v>0</v>
      </c>
      <c r="H232" s="146">
        <v>0</v>
      </c>
      <c r="I232" s="334">
        <v>0</v>
      </c>
    </row>
    <row r="233" spans="2:9" ht="12.75" hidden="1" customHeight="1" x14ac:dyDescent="0.25">
      <c r="C233" s="56"/>
      <c r="D233" s="340" t="str">
        <f>$D$13</f>
        <v>year 2025</v>
      </c>
      <c r="E233" s="332">
        <f t="shared" si="3"/>
        <v>0</v>
      </c>
      <c r="F233" s="143">
        <v>0</v>
      </c>
      <c r="G233" s="144">
        <v>0</v>
      </c>
      <c r="H233" s="146">
        <v>0</v>
      </c>
      <c r="I233" s="334">
        <v>0</v>
      </c>
    </row>
    <row r="234" spans="2:9" ht="12.75" hidden="1" customHeight="1" x14ac:dyDescent="0.25">
      <c r="B234" s="13" t="s">
        <v>373</v>
      </c>
      <c r="C234" s="81" t="s">
        <v>374</v>
      </c>
      <c r="D234" s="256" t="str">
        <f>$D$12</f>
        <v>year 2026</v>
      </c>
      <c r="E234" s="268">
        <f t="shared" si="3"/>
        <v>0</v>
      </c>
      <c r="F234" s="139">
        <v>0</v>
      </c>
      <c r="G234" s="140">
        <v>0</v>
      </c>
      <c r="H234" s="146">
        <v>0</v>
      </c>
      <c r="I234" s="334">
        <v>0</v>
      </c>
    </row>
    <row r="235" spans="2:9" ht="12.75" hidden="1" customHeight="1" x14ac:dyDescent="0.25">
      <c r="C235" s="56"/>
      <c r="D235" s="340" t="str">
        <f>$D$13</f>
        <v>year 2025</v>
      </c>
      <c r="E235" s="332">
        <f t="shared" si="3"/>
        <v>0</v>
      </c>
      <c r="F235" s="143">
        <v>0</v>
      </c>
      <c r="G235" s="144">
        <v>0</v>
      </c>
      <c r="H235" s="146">
        <v>0</v>
      </c>
      <c r="I235" s="334">
        <v>0</v>
      </c>
    </row>
    <row r="236" spans="2:9" ht="12.75" hidden="1" customHeight="1" x14ac:dyDescent="0.25">
      <c r="B236" s="13" t="s">
        <v>375</v>
      </c>
      <c r="C236" s="81" t="s">
        <v>376</v>
      </c>
      <c r="D236" s="256" t="str">
        <f>$D$12</f>
        <v>year 2026</v>
      </c>
      <c r="E236" s="268">
        <f t="shared" si="3"/>
        <v>0</v>
      </c>
      <c r="F236" s="139">
        <v>0</v>
      </c>
      <c r="G236" s="140">
        <v>0</v>
      </c>
      <c r="H236" s="146">
        <v>0</v>
      </c>
      <c r="I236" s="334">
        <v>0</v>
      </c>
    </row>
    <row r="237" spans="2:9" ht="12.75" hidden="1" customHeight="1" x14ac:dyDescent="0.25">
      <c r="C237" s="56"/>
      <c r="D237" s="340" t="str">
        <f>$D$13</f>
        <v>year 2025</v>
      </c>
      <c r="E237" s="332">
        <f t="shared" si="3"/>
        <v>0</v>
      </c>
      <c r="F237" s="143">
        <v>0</v>
      </c>
      <c r="G237" s="144">
        <v>0</v>
      </c>
      <c r="H237" s="146">
        <v>0</v>
      </c>
      <c r="I237" s="334">
        <v>0</v>
      </c>
    </row>
    <row r="238" spans="2:9" ht="12.75" hidden="1" customHeight="1" x14ac:dyDescent="0.25">
      <c r="B238" s="13" t="s">
        <v>377</v>
      </c>
      <c r="C238" s="81" t="s">
        <v>148</v>
      </c>
      <c r="D238" s="256" t="str">
        <f>$D$12</f>
        <v>year 2026</v>
      </c>
      <c r="E238" s="268">
        <f t="shared" si="3"/>
        <v>0</v>
      </c>
      <c r="F238" s="139">
        <v>0</v>
      </c>
      <c r="G238" s="140">
        <v>0</v>
      </c>
      <c r="H238" s="146">
        <v>0</v>
      </c>
      <c r="I238" s="334">
        <v>0</v>
      </c>
    </row>
    <row r="239" spans="2:9" ht="12.75" hidden="1" customHeight="1" x14ac:dyDescent="0.25">
      <c r="C239" s="56"/>
      <c r="D239" s="340" t="str">
        <f>$D$13</f>
        <v>year 2025</v>
      </c>
      <c r="E239" s="332">
        <f t="shared" si="3"/>
        <v>0</v>
      </c>
      <c r="F239" s="143">
        <v>0</v>
      </c>
      <c r="G239" s="144">
        <v>0</v>
      </c>
      <c r="H239" s="146">
        <v>0</v>
      </c>
      <c r="I239" s="334">
        <v>0</v>
      </c>
    </row>
    <row r="240" spans="2:9" ht="12.75" hidden="1" customHeight="1" x14ac:dyDescent="0.25">
      <c r="B240" s="13" t="s">
        <v>378</v>
      </c>
      <c r="C240" s="81" t="s">
        <v>116</v>
      </c>
      <c r="D240" s="256" t="str">
        <f>$D$12</f>
        <v>year 2026</v>
      </c>
      <c r="E240" s="268">
        <f t="shared" si="3"/>
        <v>0</v>
      </c>
      <c r="F240" s="139">
        <v>0</v>
      </c>
      <c r="G240" s="140">
        <v>0</v>
      </c>
      <c r="H240" s="146">
        <v>0</v>
      </c>
      <c r="I240" s="334">
        <v>0</v>
      </c>
    </row>
    <row r="241" spans="2:9" ht="12.75" hidden="1" customHeight="1" x14ac:dyDescent="0.25">
      <c r="C241" s="56"/>
      <c r="D241" s="340" t="str">
        <f>$D$13</f>
        <v>year 2025</v>
      </c>
      <c r="E241" s="332">
        <f t="shared" si="3"/>
        <v>0</v>
      </c>
      <c r="F241" s="143">
        <v>0</v>
      </c>
      <c r="G241" s="144">
        <v>0</v>
      </c>
      <c r="H241" s="146">
        <v>0</v>
      </c>
      <c r="I241" s="334">
        <v>0</v>
      </c>
    </row>
    <row r="242" spans="2:9" ht="12.75" hidden="1" customHeight="1" x14ac:dyDescent="0.25">
      <c r="B242" s="13" t="s">
        <v>379</v>
      </c>
      <c r="C242" s="81" t="s">
        <v>118</v>
      </c>
      <c r="D242" s="256" t="str">
        <f>$D$12</f>
        <v>year 2026</v>
      </c>
      <c r="E242" s="268">
        <f t="shared" si="3"/>
        <v>0</v>
      </c>
      <c r="F242" s="139">
        <v>0</v>
      </c>
      <c r="G242" s="140">
        <v>0</v>
      </c>
      <c r="H242" s="146">
        <v>0</v>
      </c>
      <c r="I242" s="334">
        <v>0</v>
      </c>
    </row>
    <row r="243" spans="2:9" ht="12.75" hidden="1" customHeight="1" x14ac:dyDescent="0.25">
      <c r="C243" s="56"/>
      <c r="D243" s="340" t="str">
        <f>$D$13</f>
        <v>year 2025</v>
      </c>
      <c r="E243" s="332">
        <f t="shared" si="3"/>
        <v>0</v>
      </c>
      <c r="F243" s="143">
        <v>0</v>
      </c>
      <c r="G243" s="144">
        <v>0</v>
      </c>
      <c r="H243" s="146">
        <v>0</v>
      </c>
      <c r="I243" s="334">
        <v>0</v>
      </c>
    </row>
    <row r="244" spans="2:9" ht="12.75" hidden="1" customHeight="1" x14ac:dyDescent="0.25">
      <c r="B244" s="13" t="s">
        <v>119</v>
      </c>
      <c r="C244" s="81" t="s">
        <v>380</v>
      </c>
      <c r="D244" s="256" t="str">
        <f>$D$12</f>
        <v>year 2026</v>
      </c>
      <c r="E244" s="268">
        <f t="shared" si="3"/>
        <v>0</v>
      </c>
      <c r="F244" s="139">
        <v>0</v>
      </c>
      <c r="G244" s="140">
        <v>0</v>
      </c>
      <c r="H244" s="146">
        <v>0</v>
      </c>
      <c r="I244" s="334">
        <v>0</v>
      </c>
    </row>
    <row r="245" spans="2:9" ht="12.75" hidden="1" customHeight="1" x14ac:dyDescent="0.25">
      <c r="C245" s="56"/>
      <c r="D245" s="340" t="str">
        <f>$D$13</f>
        <v>year 2025</v>
      </c>
      <c r="E245" s="332">
        <f t="shared" si="3"/>
        <v>0</v>
      </c>
      <c r="F245" s="143">
        <v>0</v>
      </c>
      <c r="G245" s="144">
        <v>0</v>
      </c>
      <c r="H245" s="146">
        <v>0</v>
      </c>
      <c r="I245" s="334">
        <v>0</v>
      </c>
    </row>
    <row r="246" spans="2:9" ht="12.75" hidden="1" customHeight="1" x14ac:dyDescent="0.25">
      <c r="B246" s="13" t="s">
        <v>381</v>
      </c>
      <c r="C246" s="81" t="s">
        <v>382</v>
      </c>
      <c r="D246" s="256" t="str">
        <f>$D$12</f>
        <v>year 2026</v>
      </c>
      <c r="E246" s="268">
        <f t="shared" si="3"/>
        <v>0</v>
      </c>
      <c r="F246" s="139">
        <v>0</v>
      </c>
      <c r="G246" s="140">
        <v>0</v>
      </c>
      <c r="H246" s="146">
        <v>0</v>
      </c>
      <c r="I246" s="334">
        <v>0</v>
      </c>
    </row>
    <row r="247" spans="2:9" ht="12.75" hidden="1" customHeight="1" x14ac:dyDescent="0.25">
      <c r="C247" s="56"/>
      <c r="D247" s="340" t="str">
        <f>$D$13</f>
        <v>year 2025</v>
      </c>
      <c r="E247" s="332">
        <f t="shared" si="3"/>
        <v>0</v>
      </c>
      <c r="F247" s="143">
        <v>0</v>
      </c>
      <c r="G247" s="144">
        <v>0</v>
      </c>
      <c r="H247" s="146">
        <v>0</v>
      </c>
      <c r="I247" s="334">
        <v>0</v>
      </c>
    </row>
    <row r="248" spans="2:9" ht="12.75" hidden="1" customHeight="1" x14ac:dyDescent="0.25">
      <c r="B248" s="13" t="s">
        <v>383</v>
      </c>
      <c r="C248" s="81" t="s">
        <v>384</v>
      </c>
      <c r="D248" s="256" t="str">
        <f>$D$12</f>
        <v>year 2026</v>
      </c>
      <c r="E248" s="268">
        <f t="shared" si="3"/>
        <v>0</v>
      </c>
      <c r="F248" s="139">
        <v>0</v>
      </c>
      <c r="G248" s="140">
        <v>0</v>
      </c>
      <c r="H248" s="146">
        <v>0</v>
      </c>
      <c r="I248" s="334">
        <v>0</v>
      </c>
    </row>
    <row r="249" spans="2:9" ht="12.75" hidden="1" customHeight="1" x14ac:dyDescent="0.25">
      <c r="C249" s="56"/>
      <c r="D249" s="340" t="str">
        <f>$D$13</f>
        <v>year 2025</v>
      </c>
      <c r="E249" s="332">
        <f t="shared" si="3"/>
        <v>0</v>
      </c>
      <c r="F249" s="143">
        <v>0</v>
      </c>
      <c r="G249" s="144">
        <v>0</v>
      </c>
      <c r="H249" s="146">
        <v>0</v>
      </c>
      <c r="I249" s="334">
        <v>0</v>
      </c>
    </row>
    <row r="250" spans="2:9" ht="12.75" hidden="1" customHeight="1" x14ac:dyDescent="0.25">
      <c r="B250" s="13" t="s">
        <v>385</v>
      </c>
      <c r="C250" s="81" t="s">
        <v>386</v>
      </c>
      <c r="D250" s="256" t="str">
        <f>$D$12</f>
        <v>year 2026</v>
      </c>
      <c r="E250" s="268">
        <f t="shared" si="3"/>
        <v>0</v>
      </c>
      <c r="F250" s="139">
        <v>0</v>
      </c>
      <c r="G250" s="140">
        <v>0</v>
      </c>
      <c r="H250" s="146">
        <v>0</v>
      </c>
      <c r="I250" s="334">
        <v>0</v>
      </c>
    </row>
    <row r="251" spans="2:9" ht="12.75" hidden="1" customHeight="1" x14ac:dyDescent="0.25">
      <c r="C251" s="56"/>
      <c r="D251" s="340" t="str">
        <f>$D$13</f>
        <v>year 2025</v>
      </c>
      <c r="E251" s="332">
        <f t="shared" si="3"/>
        <v>0</v>
      </c>
      <c r="F251" s="143">
        <v>0</v>
      </c>
      <c r="G251" s="144">
        <v>0</v>
      </c>
      <c r="H251" s="146">
        <v>0</v>
      </c>
      <c r="I251" s="334">
        <v>0</v>
      </c>
    </row>
    <row r="252" spans="2:9" ht="12.75" hidden="1" customHeight="1" x14ac:dyDescent="0.25">
      <c r="B252" s="13" t="s">
        <v>387</v>
      </c>
      <c r="C252" s="81" t="s">
        <v>388</v>
      </c>
      <c r="D252" s="256" t="str">
        <f>$D$12</f>
        <v>year 2026</v>
      </c>
      <c r="E252" s="268">
        <f t="shared" si="3"/>
        <v>0</v>
      </c>
      <c r="F252" s="139">
        <v>0</v>
      </c>
      <c r="G252" s="140">
        <v>0</v>
      </c>
      <c r="H252" s="146">
        <v>0</v>
      </c>
      <c r="I252" s="334">
        <v>0</v>
      </c>
    </row>
    <row r="253" spans="2:9" ht="12.75" hidden="1" customHeight="1" x14ac:dyDescent="0.25">
      <c r="C253" s="56"/>
      <c r="D253" s="340" t="str">
        <f>$D$13</f>
        <v>year 2025</v>
      </c>
      <c r="E253" s="332">
        <f t="shared" si="3"/>
        <v>0</v>
      </c>
      <c r="F253" s="143">
        <v>0</v>
      </c>
      <c r="G253" s="144">
        <v>0</v>
      </c>
      <c r="H253" s="146">
        <v>0</v>
      </c>
      <c r="I253" s="334">
        <v>0</v>
      </c>
    </row>
    <row r="254" spans="2:9" ht="12.75" hidden="1" customHeight="1" x14ac:dyDescent="0.25">
      <c r="B254" s="13" t="s">
        <v>389</v>
      </c>
      <c r="C254" s="81" t="s">
        <v>390</v>
      </c>
      <c r="D254" s="256" t="str">
        <f>$D$12</f>
        <v>year 2026</v>
      </c>
      <c r="E254" s="268">
        <f t="shared" si="3"/>
        <v>0</v>
      </c>
      <c r="F254" s="139">
        <v>0</v>
      </c>
      <c r="G254" s="140">
        <v>0</v>
      </c>
      <c r="H254" s="146">
        <v>0</v>
      </c>
      <c r="I254" s="334">
        <v>0</v>
      </c>
    </row>
    <row r="255" spans="2:9" ht="12.75" hidden="1" customHeight="1" x14ac:dyDescent="0.25">
      <c r="C255" s="56"/>
      <c r="D255" s="340" t="str">
        <f>$D$13</f>
        <v>year 2025</v>
      </c>
      <c r="E255" s="332">
        <f t="shared" si="3"/>
        <v>0</v>
      </c>
      <c r="F255" s="143">
        <v>0</v>
      </c>
      <c r="G255" s="144">
        <v>0</v>
      </c>
      <c r="H255" s="146">
        <v>0</v>
      </c>
      <c r="I255" s="334">
        <v>0</v>
      </c>
    </row>
    <row r="256" spans="2:9" ht="12.75" hidden="1" customHeight="1" x14ac:dyDescent="0.25">
      <c r="B256" s="13" t="s">
        <v>391</v>
      </c>
      <c r="C256" s="81" t="s">
        <v>392</v>
      </c>
      <c r="D256" s="256" t="str">
        <f>$D$12</f>
        <v>year 2026</v>
      </c>
      <c r="E256" s="268">
        <f t="shared" si="3"/>
        <v>0</v>
      </c>
      <c r="F256" s="139">
        <v>0</v>
      </c>
      <c r="G256" s="140">
        <v>0</v>
      </c>
      <c r="H256" s="146">
        <v>0</v>
      </c>
      <c r="I256" s="334">
        <v>0</v>
      </c>
    </row>
    <row r="257" spans="2:9" ht="12.75" hidden="1" customHeight="1" x14ac:dyDescent="0.25">
      <c r="C257" s="56"/>
      <c r="D257" s="340" t="str">
        <f>$D$13</f>
        <v>year 2025</v>
      </c>
      <c r="E257" s="332">
        <f t="shared" si="3"/>
        <v>0</v>
      </c>
      <c r="F257" s="143">
        <v>0</v>
      </c>
      <c r="G257" s="144">
        <v>0</v>
      </c>
      <c r="H257" s="146">
        <v>0</v>
      </c>
      <c r="I257" s="334">
        <v>0</v>
      </c>
    </row>
    <row r="258" spans="2:9" ht="12.75" hidden="1" customHeight="1" x14ac:dyDescent="0.25">
      <c r="B258" s="13" t="s">
        <v>393</v>
      </c>
      <c r="C258" s="81" t="s">
        <v>120</v>
      </c>
      <c r="D258" s="256" t="str">
        <f>$D$12</f>
        <v>year 2026</v>
      </c>
      <c r="E258" s="268">
        <f t="shared" si="3"/>
        <v>0</v>
      </c>
      <c r="F258" s="139">
        <v>0</v>
      </c>
      <c r="G258" s="140">
        <v>0</v>
      </c>
      <c r="H258" s="146">
        <v>0</v>
      </c>
      <c r="I258" s="334">
        <v>0</v>
      </c>
    </row>
    <row r="259" spans="2:9" ht="12.75" hidden="1" customHeight="1" x14ac:dyDescent="0.25">
      <c r="C259" s="56"/>
      <c r="D259" s="340" t="str">
        <f>$D$13</f>
        <v>year 2025</v>
      </c>
      <c r="E259" s="332">
        <f t="shared" si="3"/>
        <v>0</v>
      </c>
      <c r="F259" s="143">
        <v>0</v>
      </c>
      <c r="G259" s="144">
        <v>0</v>
      </c>
      <c r="H259" s="146">
        <v>0</v>
      </c>
      <c r="I259" s="334">
        <v>0</v>
      </c>
    </row>
    <row r="260" spans="2:9" ht="12.75" hidden="1" customHeight="1" x14ac:dyDescent="0.25">
      <c r="B260" s="13" t="s">
        <v>394</v>
      </c>
      <c r="C260" s="81" t="s">
        <v>395</v>
      </c>
      <c r="D260" s="256" t="str">
        <f>$D$12</f>
        <v>year 2026</v>
      </c>
      <c r="E260" s="268">
        <f t="shared" si="3"/>
        <v>0</v>
      </c>
      <c r="F260" s="139">
        <v>0</v>
      </c>
      <c r="G260" s="140">
        <v>0</v>
      </c>
      <c r="H260" s="146">
        <v>0</v>
      </c>
      <c r="I260" s="334">
        <v>0</v>
      </c>
    </row>
    <row r="261" spans="2:9" ht="12.75" hidden="1" customHeight="1" x14ac:dyDescent="0.25">
      <c r="C261" s="56"/>
      <c r="D261" s="340" t="str">
        <f>$D$13</f>
        <v>year 2025</v>
      </c>
      <c r="E261" s="332">
        <f t="shared" si="3"/>
        <v>0</v>
      </c>
      <c r="F261" s="143">
        <v>0</v>
      </c>
      <c r="G261" s="144">
        <v>0</v>
      </c>
      <c r="H261" s="146">
        <v>0</v>
      </c>
      <c r="I261" s="334">
        <v>0</v>
      </c>
    </row>
    <row r="262" spans="2:9" ht="12.75" hidden="1" customHeight="1" x14ac:dyDescent="0.25">
      <c r="B262" s="13" t="s">
        <v>396</v>
      </c>
      <c r="C262" s="81" t="s">
        <v>397</v>
      </c>
      <c r="D262" s="256" t="str">
        <f>$D$12</f>
        <v>year 2026</v>
      </c>
      <c r="E262" s="268">
        <f t="shared" si="3"/>
        <v>0</v>
      </c>
      <c r="F262" s="139">
        <v>0</v>
      </c>
      <c r="G262" s="140">
        <v>0</v>
      </c>
      <c r="H262" s="146">
        <v>0</v>
      </c>
      <c r="I262" s="334">
        <v>0</v>
      </c>
    </row>
    <row r="263" spans="2:9" ht="12.75" hidden="1" customHeight="1" x14ac:dyDescent="0.25">
      <c r="C263" s="56"/>
      <c r="D263" s="340" t="str">
        <f>$D$13</f>
        <v>year 2025</v>
      </c>
      <c r="E263" s="332">
        <f t="shared" si="3"/>
        <v>0</v>
      </c>
      <c r="F263" s="143">
        <v>0</v>
      </c>
      <c r="G263" s="144">
        <v>0</v>
      </c>
      <c r="H263" s="146">
        <v>0</v>
      </c>
      <c r="I263" s="334">
        <v>0</v>
      </c>
    </row>
    <row r="264" spans="2:9" ht="12.75" hidden="1" customHeight="1" x14ac:dyDescent="0.25">
      <c r="B264" s="13" t="s">
        <v>398</v>
      </c>
      <c r="C264" s="81" t="s">
        <v>399</v>
      </c>
      <c r="D264" s="256" t="str">
        <f>$D$12</f>
        <v>year 2026</v>
      </c>
      <c r="E264" s="268">
        <f t="shared" si="3"/>
        <v>0</v>
      </c>
      <c r="F264" s="139">
        <v>0</v>
      </c>
      <c r="G264" s="140">
        <v>0</v>
      </c>
      <c r="H264" s="146">
        <v>0</v>
      </c>
      <c r="I264" s="334">
        <v>0</v>
      </c>
    </row>
    <row r="265" spans="2:9" ht="12.75" hidden="1" customHeight="1" x14ac:dyDescent="0.25">
      <c r="C265" s="56"/>
      <c r="D265" s="340" t="str">
        <f>$D$13</f>
        <v>year 2025</v>
      </c>
      <c r="E265" s="332">
        <f t="shared" si="3"/>
        <v>0</v>
      </c>
      <c r="F265" s="143">
        <v>0</v>
      </c>
      <c r="G265" s="144">
        <v>0</v>
      </c>
      <c r="H265" s="146">
        <v>0</v>
      </c>
      <c r="I265" s="334">
        <v>0</v>
      </c>
    </row>
    <row r="266" spans="2:9" ht="12.75" hidden="1" customHeight="1" x14ac:dyDescent="0.25">
      <c r="B266" s="13" t="s">
        <v>400</v>
      </c>
      <c r="C266" s="81" t="s">
        <v>401</v>
      </c>
      <c r="D266" s="256" t="str">
        <f>$D$12</f>
        <v>year 2026</v>
      </c>
      <c r="E266" s="268">
        <f t="shared" si="3"/>
        <v>0</v>
      </c>
      <c r="F266" s="139">
        <v>0</v>
      </c>
      <c r="G266" s="140">
        <v>0</v>
      </c>
      <c r="H266" s="146">
        <v>0</v>
      </c>
      <c r="I266" s="334">
        <v>0</v>
      </c>
    </row>
    <row r="267" spans="2:9" ht="12.75" hidden="1" customHeight="1" x14ac:dyDescent="0.25">
      <c r="C267" s="56"/>
      <c r="D267" s="340" t="str">
        <f>$D$13</f>
        <v>year 2025</v>
      </c>
      <c r="E267" s="332">
        <f t="shared" si="3"/>
        <v>0</v>
      </c>
      <c r="F267" s="143">
        <v>0</v>
      </c>
      <c r="G267" s="144">
        <v>0</v>
      </c>
      <c r="H267" s="146">
        <v>0</v>
      </c>
      <c r="I267" s="334">
        <v>0</v>
      </c>
    </row>
    <row r="268" spans="2:9" ht="12.75" hidden="1" customHeight="1" x14ac:dyDescent="0.25">
      <c r="B268" s="13" t="s">
        <v>402</v>
      </c>
      <c r="C268" s="81" t="s">
        <v>403</v>
      </c>
      <c r="D268" s="256" t="str">
        <f>$D$12</f>
        <v>year 2026</v>
      </c>
      <c r="E268" s="268">
        <f t="shared" ref="E268:E331" si="4">SUM(F268:G268)</f>
        <v>0</v>
      </c>
      <c r="F268" s="139">
        <v>0</v>
      </c>
      <c r="G268" s="140">
        <v>0</v>
      </c>
      <c r="H268" s="146">
        <v>0</v>
      </c>
      <c r="I268" s="334">
        <v>0</v>
      </c>
    </row>
    <row r="269" spans="2:9" ht="12.75" hidden="1" customHeight="1" x14ac:dyDescent="0.25">
      <c r="C269" s="56"/>
      <c r="D269" s="340" t="str">
        <f>$D$13</f>
        <v>year 2025</v>
      </c>
      <c r="E269" s="332">
        <f t="shared" si="4"/>
        <v>0</v>
      </c>
      <c r="F269" s="143">
        <v>0</v>
      </c>
      <c r="G269" s="144">
        <v>0</v>
      </c>
      <c r="H269" s="146">
        <v>0</v>
      </c>
      <c r="I269" s="334">
        <v>0</v>
      </c>
    </row>
    <row r="270" spans="2:9" ht="12.75" hidden="1" customHeight="1" x14ac:dyDescent="0.25">
      <c r="B270" s="13" t="s">
        <v>404</v>
      </c>
      <c r="C270" s="81" t="s">
        <v>405</v>
      </c>
      <c r="D270" s="256" t="str">
        <f>$D$12</f>
        <v>year 2026</v>
      </c>
      <c r="E270" s="268">
        <f t="shared" si="4"/>
        <v>0</v>
      </c>
      <c r="F270" s="139">
        <v>0</v>
      </c>
      <c r="G270" s="140">
        <v>0</v>
      </c>
      <c r="H270" s="146">
        <v>0</v>
      </c>
      <c r="I270" s="334">
        <v>0</v>
      </c>
    </row>
    <row r="271" spans="2:9" ht="12.75" hidden="1" customHeight="1" x14ac:dyDescent="0.25">
      <c r="C271" s="56"/>
      <c r="D271" s="340" t="str">
        <f>$D$13</f>
        <v>year 2025</v>
      </c>
      <c r="E271" s="332">
        <f t="shared" si="4"/>
        <v>0</v>
      </c>
      <c r="F271" s="143">
        <v>0</v>
      </c>
      <c r="G271" s="144">
        <v>0</v>
      </c>
      <c r="H271" s="146">
        <v>0</v>
      </c>
      <c r="I271" s="334">
        <v>0</v>
      </c>
    </row>
    <row r="272" spans="2:9" ht="12.75" hidden="1" customHeight="1" x14ac:dyDescent="0.25">
      <c r="B272" s="13" t="s">
        <v>406</v>
      </c>
      <c r="C272" s="81" t="s">
        <v>407</v>
      </c>
      <c r="D272" s="256" t="str">
        <f>$D$12</f>
        <v>year 2026</v>
      </c>
      <c r="E272" s="268">
        <f t="shared" si="4"/>
        <v>0</v>
      </c>
      <c r="F272" s="139">
        <v>0</v>
      </c>
      <c r="G272" s="140">
        <v>0</v>
      </c>
      <c r="H272" s="146">
        <v>0</v>
      </c>
      <c r="I272" s="334">
        <v>0</v>
      </c>
    </row>
    <row r="273" spans="2:9" ht="12.75" hidden="1" customHeight="1" x14ac:dyDescent="0.25">
      <c r="C273" s="56"/>
      <c r="D273" s="340" t="str">
        <f>$D$13</f>
        <v>year 2025</v>
      </c>
      <c r="E273" s="332">
        <f t="shared" si="4"/>
        <v>0</v>
      </c>
      <c r="F273" s="143">
        <v>0</v>
      </c>
      <c r="G273" s="144">
        <v>0</v>
      </c>
      <c r="H273" s="146">
        <v>0</v>
      </c>
      <c r="I273" s="334">
        <v>0</v>
      </c>
    </row>
    <row r="274" spans="2:9" ht="12.75" hidden="1" customHeight="1" x14ac:dyDescent="0.25">
      <c r="B274" s="13" t="s">
        <v>408</v>
      </c>
      <c r="C274" s="81" t="s">
        <v>409</v>
      </c>
      <c r="D274" s="256" t="str">
        <f>$D$12</f>
        <v>year 2026</v>
      </c>
      <c r="E274" s="268">
        <f t="shared" si="4"/>
        <v>0</v>
      </c>
      <c r="F274" s="139">
        <v>0</v>
      </c>
      <c r="G274" s="140">
        <v>0</v>
      </c>
      <c r="H274" s="146">
        <v>0</v>
      </c>
      <c r="I274" s="334">
        <v>0</v>
      </c>
    </row>
    <row r="275" spans="2:9" ht="12.75" hidden="1" customHeight="1" x14ac:dyDescent="0.25">
      <c r="C275" s="56"/>
      <c r="D275" s="340" t="str">
        <f>$D$13</f>
        <v>year 2025</v>
      </c>
      <c r="E275" s="332">
        <f t="shared" si="4"/>
        <v>0</v>
      </c>
      <c r="F275" s="143">
        <v>0</v>
      </c>
      <c r="G275" s="144">
        <v>0</v>
      </c>
      <c r="H275" s="146">
        <v>0</v>
      </c>
      <c r="I275" s="334">
        <v>0</v>
      </c>
    </row>
    <row r="276" spans="2:9" ht="12.75" hidden="1" customHeight="1" x14ac:dyDescent="0.25">
      <c r="B276" s="13" t="s">
        <v>410</v>
      </c>
      <c r="C276" s="81" t="s">
        <v>411</v>
      </c>
      <c r="D276" s="256" t="str">
        <f>$D$12</f>
        <v>year 2026</v>
      </c>
      <c r="E276" s="268">
        <f t="shared" si="4"/>
        <v>0</v>
      </c>
      <c r="F276" s="139">
        <v>0</v>
      </c>
      <c r="G276" s="140">
        <v>0</v>
      </c>
      <c r="H276" s="146">
        <v>0</v>
      </c>
      <c r="I276" s="334">
        <v>0</v>
      </c>
    </row>
    <row r="277" spans="2:9" ht="12.75" hidden="1" customHeight="1" x14ac:dyDescent="0.25">
      <c r="C277" s="56"/>
      <c r="D277" s="340" t="str">
        <f>$D$13</f>
        <v>year 2025</v>
      </c>
      <c r="E277" s="332">
        <f t="shared" si="4"/>
        <v>0</v>
      </c>
      <c r="F277" s="143">
        <v>0</v>
      </c>
      <c r="G277" s="144">
        <v>0</v>
      </c>
      <c r="H277" s="146">
        <v>0</v>
      </c>
      <c r="I277" s="334">
        <v>0</v>
      </c>
    </row>
    <row r="278" spans="2:9" ht="12.75" hidden="1" customHeight="1" x14ac:dyDescent="0.25">
      <c r="B278" s="13" t="s">
        <v>412</v>
      </c>
      <c r="C278" s="81" t="s">
        <v>413</v>
      </c>
      <c r="D278" s="256" t="str">
        <f>$D$12</f>
        <v>year 2026</v>
      </c>
      <c r="E278" s="268">
        <f t="shared" si="4"/>
        <v>0</v>
      </c>
      <c r="F278" s="139">
        <v>0</v>
      </c>
      <c r="G278" s="140">
        <v>0</v>
      </c>
      <c r="H278" s="146">
        <v>0</v>
      </c>
      <c r="I278" s="334">
        <v>0</v>
      </c>
    </row>
    <row r="279" spans="2:9" ht="12.75" hidden="1" customHeight="1" x14ac:dyDescent="0.25">
      <c r="C279" s="56"/>
      <c r="D279" s="340" t="str">
        <f>$D$13</f>
        <v>year 2025</v>
      </c>
      <c r="E279" s="332">
        <f t="shared" si="4"/>
        <v>0</v>
      </c>
      <c r="F279" s="143">
        <v>0</v>
      </c>
      <c r="G279" s="144">
        <v>0</v>
      </c>
      <c r="H279" s="146">
        <v>0</v>
      </c>
      <c r="I279" s="334">
        <v>0</v>
      </c>
    </row>
    <row r="280" spans="2:9" ht="12.75" hidden="1" customHeight="1" x14ac:dyDescent="0.25">
      <c r="B280" s="13" t="s">
        <v>414</v>
      </c>
      <c r="C280" s="81" t="s">
        <v>415</v>
      </c>
      <c r="D280" s="256" t="str">
        <f>$D$12</f>
        <v>year 2026</v>
      </c>
      <c r="E280" s="268">
        <f t="shared" si="4"/>
        <v>0</v>
      </c>
      <c r="F280" s="139">
        <v>0</v>
      </c>
      <c r="G280" s="140">
        <v>0</v>
      </c>
      <c r="H280" s="146">
        <v>0</v>
      </c>
      <c r="I280" s="334">
        <v>0</v>
      </c>
    </row>
    <row r="281" spans="2:9" ht="12.75" hidden="1" customHeight="1" x14ac:dyDescent="0.25">
      <c r="C281" s="56"/>
      <c r="D281" s="340" t="str">
        <f>$D$13</f>
        <v>year 2025</v>
      </c>
      <c r="E281" s="332">
        <f t="shared" si="4"/>
        <v>0</v>
      </c>
      <c r="F281" s="143">
        <v>0</v>
      </c>
      <c r="G281" s="144">
        <v>0</v>
      </c>
      <c r="H281" s="146">
        <v>0</v>
      </c>
      <c r="I281" s="334">
        <v>0</v>
      </c>
    </row>
    <row r="282" spans="2:9" ht="12.75" hidden="1" customHeight="1" x14ac:dyDescent="0.25">
      <c r="B282" s="13" t="s">
        <v>121</v>
      </c>
      <c r="C282" s="81" t="s">
        <v>416</v>
      </c>
      <c r="D282" s="256" t="str">
        <f>$D$12</f>
        <v>year 2026</v>
      </c>
      <c r="E282" s="268">
        <f t="shared" si="4"/>
        <v>0</v>
      </c>
      <c r="F282" s="139">
        <v>0</v>
      </c>
      <c r="G282" s="140">
        <v>0</v>
      </c>
      <c r="H282" s="146">
        <v>0</v>
      </c>
      <c r="I282" s="334">
        <v>0</v>
      </c>
    </row>
    <row r="283" spans="2:9" ht="12.75" hidden="1" customHeight="1" x14ac:dyDescent="0.25">
      <c r="C283" s="56"/>
      <c r="D283" s="340" t="str">
        <f>$D$13</f>
        <v>year 2025</v>
      </c>
      <c r="E283" s="332">
        <f t="shared" si="4"/>
        <v>0</v>
      </c>
      <c r="F283" s="143">
        <v>0</v>
      </c>
      <c r="G283" s="144">
        <v>0</v>
      </c>
      <c r="H283" s="146">
        <v>0</v>
      </c>
      <c r="I283" s="334">
        <v>0</v>
      </c>
    </row>
    <row r="284" spans="2:9" ht="12.75" hidden="1" customHeight="1" x14ac:dyDescent="0.25">
      <c r="B284" s="13" t="s">
        <v>417</v>
      </c>
      <c r="C284" s="81" t="s">
        <v>418</v>
      </c>
      <c r="D284" s="256" t="str">
        <f>$D$12</f>
        <v>year 2026</v>
      </c>
      <c r="E284" s="268">
        <f t="shared" si="4"/>
        <v>0</v>
      </c>
      <c r="F284" s="139">
        <v>0</v>
      </c>
      <c r="G284" s="140">
        <v>0</v>
      </c>
      <c r="H284" s="146">
        <v>0</v>
      </c>
      <c r="I284" s="334">
        <v>0</v>
      </c>
    </row>
    <row r="285" spans="2:9" ht="12.75" hidden="1" customHeight="1" x14ac:dyDescent="0.25">
      <c r="C285" s="56"/>
      <c r="D285" s="340" t="str">
        <f>$D$13</f>
        <v>year 2025</v>
      </c>
      <c r="E285" s="332">
        <f t="shared" si="4"/>
        <v>0</v>
      </c>
      <c r="F285" s="143">
        <v>0</v>
      </c>
      <c r="G285" s="144">
        <v>0</v>
      </c>
      <c r="H285" s="146">
        <v>0</v>
      </c>
      <c r="I285" s="334">
        <v>0</v>
      </c>
    </row>
    <row r="286" spans="2:9" ht="12.75" hidden="1" customHeight="1" x14ac:dyDescent="0.25">
      <c r="B286" s="13" t="s">
        <v>419</v>
      </c>
      <c r="C286" s="81" t="s">
        <v>420</v>
      </c>
      <c r="D286" s="256" t="str">
        <f>$D$12</f>
        <v>year 2026</v>
      </c>
      <c r="E286" s="268">
        <f t="shared" si="4"/>
        <v>0</v>
      </c>
      <c r="F286" s="139">
        <v>0</v>
      </c>
      <c r="G286" s="140">
        <v>0</v>
      </c>
      <c r="H286" s="146">
        <v>0</v>
      </c>
      <c r="I286" s="334">
        <v>0</v>
      </c>
    </row>
    <row r="287" spans="2:9" ht="12.75" hidden="1" customHeight="1" x14ac:dyDescent="0.25">
      <c r="C287" s="56"/>
      <c r="D287" s="340" t="str">
        <f>$D$13</f>
        <v>year 2025</v>
      </c>
      <c r="E287" s="332">
        <f t="shared" si="4"/>
        <v>0</v>
      </c>
      <c r="F287" s="143">
        <v>0</v>
      </c>
      <c r="G287" s="144">
        <v>0</v>
      </c>
      <c r="H287" s="146">
        <v>0</v>
      </c>
      <c r="I287" s="334">
        <v>0</v>
      </c>
    </row>
    <row r="288" spans="2:9" ht="12.75" hidden="1" customHeight="1" x14ac:dyDescent="0.25">
      <c r="B288" s="13" t="s">
        <v>149</v>
      </c>
      <c r="C288" s="81" t="s">
        <v>421</v>
      </c>
      <c r="D288" s="256" t="str">
        <f>$D$12</f>
        <v>year 2026</v>
      </c>
      <c r="E288" s="268">
        <f t="shared" si="4"/>
        <v>0</v>
      </c>
      <c r="F288" s="139">
        <v>0</v>
      </c>
      <c r="G288" s="140">
        <v>0</v>
      </c>
      <c r="H288" s="146">
        <v>0</v>
      </c>
      <c r="I288" s="334">
        <v>0</v>
      </c>
    </row>
    <row r="289" spans="2:9" ht="12.75" hidden="1" customHeight="1" x14ac:dyDescent="0.25">
      <c r="C289" s="56"/>
      <c r="D289" s="340" t="str">
        <f>$D$13</f>
        <v>year 2025</v>
      </c>
      <c r="E289" s="332">
        <f t="shared" si="4"/>
        <v>0</v>
      </c>
      <c r="F289" s="143">
        <v>0</v>
      </c>
      <c r="G289" s="144">
        <v>0</v>
      </c>
      <c r="H289" s="146">
        <v>0</v>
      </c>
      <c r="I289" s="334">
        <v>0</v>
      </c>
    </row>
    <row r="290" spans="2:9" ht="12.75" hidden="1" customHeight="1" x14ac:dyDescent="0.25">
      <c r="B290" s="13" t="s">
        <v>422</v>
      </c>
      <c r="C290" s="81" t="s">
        <v>122</v>
      </c>
      <c r="D290" s="256" t="str">
        <f>$D$12</f>
        <v>year 2026</v>
      </c>
      <c r="E290" s="268">
        <f t="shared" si="4"/>
        <v>0</v>
      </c>
      <c r="F290" s="139">
        <v>0</v>
      </c>
      <c r="G290" s="140">
        <v>0</v>
      </c>
      <c r="H290" s="146">
        <v>0</v>
      </c>
      <c r="I290" s="334">
        <v>0</v>
      </c>
    </row>
    <row r="291" spans="2:9" ht="12.75" hidden="1" customHeight="1" x14ac:dyDescent="0.25">
      <c r="C291" s="56"/>
      <c r="D291" s="340" t="str">
        <f>$D$13</f>
        <v>year 2025</v>
      </c>
      <c r="E291" s="332">
        <f t="shared" si="4"/>
        <v>0</v>
      </c>
      <c r="F291" s="143">
        <v>0</v>
      </c>
      <c r="G291" s="144">
        <v>0</v>
      </c>
      <c r="H291" s="146">
        <v>0</v>
      </c>
      <c r="I291" s="334">
        <v>0</v>
      </c>
    </row>
    <row r="292" spans="2:9" ht="12.75" hidden="1" customHeight="1" x14ac:dyDescent="0.25">
      <c r="B292" s="13" t="s">
        <v>123</v>
      </c>
      <c r="C292" s="81" t="s">
        <v>423</v>
      </c>
      <c r="D292" s="256" t="str">
        <f>$D$12</f>
        <v>year 2026</v>
      </c>
      <c r="E292" s="268">
        <f t="shared" si="4"/>
        <v>0</v>
      </c>
      <c r="F292" s="139">
        <v>0</v>
      </c>
      <c r="G292" s="140">
        <v>0</v>
      </c>
      <c r="H292" s="146">
        <v>0</v>
      </c>
      <c r="I292" s="334">
        <v>0</v>
      </c>
    </row>
    <row r="293" spans="2:9" ht="12.75" hidden="1" customHeight="1" x14ac:dyDescent="0.25">
      <c r="C293" s="56"/>
      <c r="D293" s="340" t="str">
        <f>$D$13</f>
        <v>year 2025</v>
      </c>
      <c r="E293" s="332">
        <f t="shared" si="4"/>
        <v>0</v>
      </c>
      <c r="F293" s="143">
        <v>0</v>
      </c>
      <c r="G293" s="144">
        <v>0</v>
      </c>
      <c r="H293" s="146">
        <v>0</v>
      </c>
      <c r="I293" s="334">
        <v>0</v>
      </c>
    </row>
    <row r="294" spans="2:9" ht="12.75" hidden="1" customHeight="1" x14ac:dyDescent="0.25">
      <c r="B294" s="13" t="s">
        <v>424</v>
      </c>
      <c r="C294" s="81" t="s">
        <v>425</v>
      </c>
      <c r="D294" s="256" t="str">
        <f>$D$12</f>
        <v>year 2026</v>
      </c>
      <c r="E294" s="268">
        <f t="shared" si="4"/>
        <v>0</v>
      </c>
      <c r="F294" s="139">
        <v>0</v>
      </c>
      <c r="G294" s="140">
        <v>0</v>
      </c>
      <c r="H294" s="146">
        <v>0</v>
      </c>
      <c r="I294" s="334">
        <v>0</v>
      </c>
    </row>
    <row r="295" spans="2:9" ht="12.75" hidden="1" customHeight="1" x14ac:dyDescent="0.25">
      <c r="C295" s="56"/>
      <c r="D295" s="340" t="str">
        <f>$D$13</f>
        <v>year 2025</v>
      </c>
      <c r="E295" s="332">
        <f t="shared" si="4"/>
        <v>0</v>
      </c>
      <c r="F295" s="143">
        <v>0</v>
      </c>
      <c r="G295" s="144">
        <v>0</v>
      </c>
      <c r="H295" s="146">
        <v>0</v>
      </c>
      <c r="I295" s="334">
        <v>0</v>
      </c>
    </row>
    <row r="296" spans="2:9" ht="12.75" hidden="1" customHeight="1" x14ac:dyDescent="0.25">
      <c r="B296" s="13" t="s">
        <v>426</v>
      </c>
      <c r="C296" s="81" t="s">
        <v>427</v>
      </c>
      <c r="D296" s="256" t="str">
        <f>$D$12</f>
        <v>year 2026</v>
      </c>
      <c r="E296" s="268">
        <f t="shared" si="4"/>
        <v>0</v>
      </c>
      <c r="F296" s="139">
        <v>0</v>
      </c>
      <c r="G296" s="140">
        <v>0</v>
      </c>
      <c r="H296" s="146">
        <v>0</v>
      </c>
      <c r="I296" s="334">
        <v>0</v>
      </c>
    </row>
    <row r="297" spans="2:9" ht="12.75" hidden="1" customHeight="1" x14ac:dyDescent="0.25">
      <c r="C297" s="56"/>
      <c r="D297" s="340" t="str">
        <f>$D$13</f>
        <v>year 2025</v>
      </c>
      <c r="E297" s="332">
        <f t="shared" si="4"/>
        <v>0</v>
      </c>
      <c r="F297" s="143">
        <v>0</v>
      </c>
      <c r="G297" s="144">
        <v>0</v>
      </c>
      <c r="H297" s="146">
        <v>0</v>
      </c>
      <c r="I297" s="334">
        <v>0</v>
      </c>
    </row>
    <row r="298" spans="2:9" ht="12.75" hidden="1" customHeight="1" x14ac:dyDescent="0.25">
      <c r="B298" s="13" t="s">
        <v>428</v>
      </c>
      <c r="C298" s="81" t="s">
        <v>429</v>
      </c>
      <c r="D298" s="256" t="str">
        <f>$D$12</f>
        <v>year 2026</v>
      </c>
      <c r="E298" s="268">
        <f t="shared" si="4"/>
        <v>0</v>
      </c>
      <c r="F298" s="139">
        <v>0</v>
      </c>
      <c r="G298" s="140">
        <v>0</v>
      </c>
      <c r="H298" s="146">
        <v>0</v>
      </c>
      <c r="I298" s="334">
        <v>0</v>
      </c>
    </row>
    <row r="299" spans="2:9" ht="12.75" hidden="1" customHeight="1" x14ac:dyDescent="0.25">
      <c r="C299" s="56"/>
      <c r="D299" s="340" t="str">
        <f>$D$13</f>
        <v>year 2025</v>
      </c>
      <c r="E299" s="332">
        <f t="shared" si="4"/>
        <v>0</v>
      </c>
      <c r="F299" s="143">
        <v>0</v>
      </c>
      <c r="G299" s="144">
        <v>0</v>
      </c>
      <c r="H299" s="146">
        <v>0</v>
      </c>
      <c r="I299" s="334">
        <v>0</v>
      </c>
    </row>
    <row r="300" spans="2:9" ht="12.75" hidden="1" customHeight="1" x14ac:dyDescent="0.25">
      <c r="B300" s="13" t="s">
        <v>430</v>
      </c>
      <c r="C300" s="81" t="s">
        <v>150</v>
      </c>
      <c r="D300" s="256" t="str">
        <f>$D$12</f>
        <v>year 2026</v>
      </c>
      <c r="E300" s="268">
        <f t="shared" si="4"/>
        <v>0</v>
      </c>
      <c r="F300" s="139">
        <v>0</v>
      </c>
      <c r="G300" s="140">
        <v>0</v>
      </c>
      <c r="H300" s="146">
        <v>0</v>
      </c>
      <c r="I300" s="334">
        <v>0</v>
      </c>
    </row>
    <row r="301" spans="2:9" ht="12.75" hidden="1" customHeight="1" x14ac:dyDescent="0.25">
      <c r="C301" s="56"/>
      <c r="D301" s="340" t="str">
        <f>$D$13</f>
        <v>year 2025</v>
      </c>
      <c r="E301" s="332">
        <f t="shared" si="4"/>
        <v>0</v>
      </c>
      <c r="F301" s="143">
        <v>0</v>
      </c>
      <c r="G301" s="144">
        <v>0</v>
      </c>
      <c r="H301" s="146">
        <v>0</v>
      </c>
      <c r="I301" s="334">
        <v>0</v>
      </c>
    </row>
    <row r="302" spans="2:9" ht="12.75" hidden="1" customHeight="1" x14ac:dyDescent="0.25">
      <c r="B302" s="13" t="s">
        <v>431</v>
      </c>
      <c r="C302" s="81" t="s">
        <v>432</v>
      </c>
      <c r="D302" s="256" t="str">
        <f>$D$12</f>
        <v>year 2026</v>
      </c>
      <c r="E302" s="268">
        <f t="shared" si="4"/>
        <v>0</v>
      </c>
      <c r="F302" s="139">
        <v>0</v>
      </c>
      <c r="G302" s="140">
        <v>0</v>
      </c>
      <c r="H302" s="146">
        <v>0</v>
      </c>
      <c r="I302" s="334">
        <v>0</v>
      </c>
    </row>
    <row r="303" spans="2:9" ht="12.75" hidden="1" customHeight="1" x14ac:dyDescent="0.25">
      <c r="C303" s="56"/>
      <c r="D303" s="340" t="str">
        <f>$D$13</f>
        <v>year 2025</v>
      </c>
      <c r="E303" s="332">
        <f t="shared" si="4"/>
        <v>0</v>
      </c>
      <c r="F303" s="143">
        <v>0</v>
      </c>
      <c r="G303" s="144">
        <v>0</v>
      </c>
      <c r="H303" s="146">
        <v>0</v>
      </c>
      <c r="I303" s="334">
        <v>0</v>
      </c>
    </row>
    <row r="304" spans="2:9" ht="12.75" hidden="1" customHeight="1" x14ac:dyDescent="0.25">
      <c r="B304" s="13" t="s">
        <v>433</v>
      </c>
      <c r="C304" s="81" t="s">
        <v>434</v>
      </c>
      <c r="D304" s="256" t="str">
        <f>$D$12</f>
        <v>year 2026</v>
      </c>
      <c r="E304" s="268">
        <f t="shared" si="4"/>
        <v>0</v>
      </c>
      <c r="F304" s="139">
        <v>0</v>
      </c>
      <c r="G304" s="140">
        <v>0</v>
      </c>
      <c r="H304" s="146">
        <v>0</v>
      </c>
      <c r="I304" s="334">
        <v>0</v>
      </c>
    </row>
    <row r="305" spans="2:9" ht="12.75" hidden="1" customHeight="1" x14ac:dyDescent="0.25">
      <c r="C305" s="56"/>
      <c r="D305" s="340" t="str">
        <f>$D$13</f>
        <v>year 2025</v>
      </c>
      <c r="E305" s="332">
        <f t="shared" si="4"/>
        <v>0</v>
      </c>
      <c r="F305" s="143">
        <v>0</v>
      </c>
      <c r="G305" s="144">
        <v>0</v>
      </c>
      <c r="H305" s="146">
        <v>0</v>
      </c>
      <c r="I305" s="334">
        <v>0</v>
      </c>
    </row>
    <row r="306" spans="2:9" ht="12.75" hidden="1" customHeight="1" x14ac:dyDescent="0.25">
      <c r="B306" s="13" t="s">
        <v>435</v>
      </c>
      <c r="C306" s="81" t="s">
        <v>436</v>
      </c>
      <c r="D306" s="256" t="str">
        <f>$D$12</f>
        <v>year 2026</v>
      </c>
      <c r="E306" s="268">
        <f t="shared" si="4"/>
        <v>0</v>
      </c>
      <c r="F306" s="139">
        <v>0</v>
      </c>
      <c r="G306" s="140">
        <v>0</v>
      </c>
      <c r="H306" s="146">
        <v>0</v>
      </c>
      <c r="I306" s="334">
        <v>0</v>
      </c>
    </row>
    <row r="307" spans="2:9" ht="12.75" hidden="1" customHeight="1" x14ac:dyDescent="0.25">
      <c r="C307" s="56"/>
      <c r="D307" s="340" t="str">
        <f>$D$13</f>
        <v>year 2025</v>
      </c>
      <c r="E307" s="332">
        <f t="shared" si="4"/>
        <v>0</v>
      </c>
      <c r="F307" s="143">
        <v>0</v>
      </c>
      <c r="G307" s="144">
        <v>0</v>
      </c>
      <c r="H307" s="146">
        <v>0</v>
      </c>
      <c r="I307" s="334">
        <v>0</v>
      </c>
    </row>
    <row r="308" spans="2:9" ht="12.75" hidden="1" customHeight="1" x14ac:dyDescent="0.25">
      <c r="B308" s="13" t="s">
        <v>437</v>
      </c>
      <c r="C308" s="81" t="s">
        <v>438</v>
      </c>
      <c r="D308" s="256" t="str">
        <f>$D$12</f>
        <v>year 2026</v>
      </c>
      <c r="E308" s="268">
        <f t="shared" si="4"/>
        <v>0</v>
      </c>
      <c r="F308" s="139">
        <v>0</v>
      </c>
      <c r="G308" s="140">
        <v>0</v>
      </c>
      <c r="H308" s="146">
        <v>0</v>
      </c>
      <c r="I308" s="334">
        <v>0</v>
      </c>
    </row>
    <row r="309" spans="2:9" ht="12.75" hidden="1" customHeight="1" x14ac:dyDescent="0.25">
      <c r="C309" s="56"/>
      <c r="D309" s="340" t="str">
        <f>$D$13</f>
        <v>year 2025</v>
      </c>
      <c r="E309" s="332">
        <f t="shared" si="4"/>
        <v>0</v>
      </c>
      <c r="F309" s="143">
        <v>0</v>
      </c>
      <c r="G309" s="144">
        <v>0</v>
      </c>
      <c r="H309" s="146">
        <v>0</v>
      </c>
      <c r="I309" s="334">
        <v>0</v>
      </c>
    </row>
    <row r="310" spans="2:9" ht="12.75" hidden="1" customHeight="1" x14ac:dyDescent="0.25">
      <c r="B310" s="13" t="s">
        <v>439</v>
      </c>
      <c r="C310" s="81" t="s">
        <v>440</v>
      </c>
      <c r="D310" s="256" t="str">
        <f>$D$12</f>
        <v>year 2026</v>
      </c>
      <c r="E310" s="268">
        <f t="shared" si="4"/>
        <v>0</v>
      </c>
      <c r="F310" s="139">
        <v>0</v>
      </c>
      <c r="G310" s="140">
        <v>0</v>
      </c>
      <c r="H310" s="146">
        <v>0</v>
      </c>
      <c r="I310" s="334">
        <v>0</v>
      </c>
    </row>
    <row r="311" spans="2:9" ht="12.75" hidden="1" customHeight="1" x14ac:dyDescent="0.25">
      <c r="C311" s="56"/>
      <c r="D311" s="340" t="str">
        <f>$D$13</f>
        <v>year 2025</v>
      </c>
      <c r="E311" s="332">
        <f t="shared" si="4"/>
        <v>0</v>
      </c>
      <c r="F311" s="143">
        <v>0</v>
      </c>
      <c r="G311" s="144">
        <v>0</v>
      </c>
      <c r="H311" s="146">
        <v>0</v>
      </c>
      <c r="I311" s="334">
        <v>0</v>
      </c>
    </row>
    <row r="312" spans="2:9" ht="12.75" hidden="1" customHeight="1" x14ac:dyDescent="0.25">
      <c r="B312" s="13" t="s">
        <v>125</v>
      </c>
      <c r="C312" s="81" t="s">
        <v>441</v>
      </c>
      <c r="D312" s="256" t="str">
        <f>$D$12</f>
        <v>year 2026</v>
      </c>
      <c r="E312" s="268">
        <f t="shared" si="4"/>
        <v>0</v>
      </c>
      <c r="F312" s="139">
        <v>0</v>
      </c>
      <c r="G312" s="140">
        <v>0</v>
      </c>
      <c r="H312" s="146">
        <v>0</v>
      </c>
      <c r="I312" s="334">
        <v>0</v>
      </c>
    </row>
    <row r="313" spans="2:9" ht="12.75" hidden="1" customHeight="1" x14ac:dyDescent="0.25">
      <c r="C313" s="56"/>
      <c r="D313" s="340" t="str">
        <f>$D$13</f>
        <v>year 2025</v>
      </c>
      <c r="E313" s="332">
        <f t="shared" si="4"/>
        <v>0</v>
      </c>
      <c r="F313" s="143">
        <v>0</v>
      </c>
      <c r="G313" s="144">
        <v>0</v>
      </c>
      <c r="H313" s="146">
        <v>0</v>
      </c>
      <c r="I313" s="334">
        <v>0</v>
      </c>
    </row>
    <row r="314" spans="2:9" ht="12.75" hidden="1" customHeight="1" x14ac:dyDescent="0.25">
      <c r="B314" s="13" t="s">
        <v>127</v>
      </c>
      <c r="C314" s="81" t="s">
        <v>442</v>
      </c>
      <c r="D314" s="256" t="str">
        <f>$D$12</f>
        <v>year 2026</v>
      </c>
      <c r="E314" s="268">
        <f t="shared" si="4"/>
        <v>0</v>
      </c>
      <c r="F314" s="139">
        <v>0</v>
      </c>
      <c r="G314" s="140">
        <v>0</v>
      </c>
      <c r="H314" s="146">
        <v>0</v>
      </c>
      <c r="I314" s="334">
        <v>0</v>
      </c>
    </row>
    <row r="315" spans="2:9" ht="12.75" hidden="1" customHeight="1" x14ac:dyDescent="0.25">
      <c r="C315" s="56"/>
      <c r="D315" s="340" t="str">
        <f>$D$13</f>
        <v>year 2025</v>
      </c>
      <c r="E315" s="332">
        <f t="shared" si="4"/>
        <v>0</v>
      </c>
      <c r="F315" s="143">
        <v>0</v>
      </c>
      <c r="G315" s="144">
        <v>0</v>
      </c>
      <c r="H315" s="146">
        <v>0</v>
      </c>
      <c r="I315" s="334">
        <v>0</v>
      </c>
    </row>
    <row r="316" spans="2:9" ht="12.75" hidden="1" customHeight="1" x14ac:dyDescent="0.25">
      <c r="B316" s="13" t="s">
        <v>443</v>
      </c>
      <c r="C316" s="81" t="s">
        <v>444</v>
      </c>
      <c r="D316" s="256" t="str">
        <f>$D$12</f>
        <v>year 2026</v>
      </c>
      <c r="E316" s="268">
        <f t="shared" si="4"/>
        <v>0</v>
      </c>
      <c r="F316" s="139">
        <v>0</v>
      </c>
      <c r="G316" s="140">
        <v>0</v>
      </c>
      <c r="H316" s="146">
        <v>0</v>
      </c>
      <c r="I316" s="334">
        <v>0</v>
      </c>
    </row>
    <row r="317" spans="2:9" ht="12.75" hidden="1" customHeight="1" x14ac:dyDescent="0.25">
      <c r="C317" s="56"/>
      <c r="D317" s="340" t="str">
        <f>$D$13</f>
        <v>year 2025</v>
      </c>
      <c r="E317" s="332">
        <f t="shared" si="4"/>
        <v>0</v>
      </c>
      <c r="F317" s="143">
        <v>0</v>
      </c>
      <c r="G317" s="144">
        <v>0</v>
      </c>
      <c r="H317" s="146">
        <v>0</v>
      </c>
      <c r="I317" s="334">
        <v>0</v>
      </c>
    </row>
    <row r="318" spans="2:9" ht="12.75" hidden="1" customHeight="1" x14ac:dyDescent="0.25">
      <c r="B318" s="13" t="s">
        <v>445</v>
      </c>
      <c r="C318" s="81" t="s">
        <v>446</v>
      </c>
      <c r="D318" s="256" t="str">
        <f>$D$12</f>
        <v>year 2026</v>
      </c>
      <c r="E318" s="268">
        <f t="shared" si="4"/>
        <v>0</v>
      </c>
      <c r="F318" s="139">
        <v>0</v>
      </c>
      <c r="G318" s="140">
        <v>0</v>
      </c>
      <c r="H318" s="146">
        <v>0</v>
      </c>
      <c r="I318" s="334">
        <v>0</v>
      </c>
    </row>
    <row r="319" spans="2:9" ht="12.75" hidden="1" customHeight="1" x14ac:dyDescent="0.25">
      <c r="C319" s="56"/>
      <c r="D319" s="340" t="str">
        <f>$D$13</f>
        <v>year 2025</v>
      </c>
      <c r="E319" s="332">
        <f t="shared" si="4"/>
        <v>0</v>
      </c>
      <c r="F319" s="143">
        <v>0</v>
      </c>
      <c r="G319" s="144">
        <v>0</v>
      </c>
      <c r="H319" s="146">
        <v>0</v>
      </c>
      <c r="I319" s="334">
        <v>0</v>
      </c>
    </row>
    <row r="320" spans="2:9" ht="12.75" hidden="1" customHeight="1" x14ac:dyDescent="0.25">
      <c r="B320" s="13" t="s">
        <v>129</v>
      </c>
      <c r="C320" s="81" t="s">
        <v>447</v>
      </c>
      <c r="D320" s="256" t="str">
        <f>$D$12</f>
        <v>year 2026</v>
      </c>
      <c r="E320" s="268">
        <f t="shared" si="4"/>
        <v>0</v>
      </c>
      <c r="F320" s="139">
        <v>0</v>
      </c>
      <c r="G320" s="140">
        <v>0</v>
      </c>
      <c r="H320" s="146">
        <v>0</v>
      </c>
      <c r="I320" s="334">
        <v>0</v>
      </c>
    </row>
    <row r="321" spans="2:9" ht="12.75" hidden="1" customHeight="1" x14ac:dyDescent="0.25">
      <c r="C321" s="56"/>
      <c r="D321" s="340" t="str">
        <f>$D$13</f>
        <v>year 2025</v>
      </c>
      <c r="E321" s="332">
        <f t="shared" si="4"/>
        <v>0</v>
      </c>
      <c r="F321" s="143">
        <v>0</v>
      </c>
      <c r="G321" s="144">
        <v>0</v>
      </c>
      <c r="H321" s="146">
        <v>0</v>
      </c>
      <c r="I321" s="334">
        <v>0</v>
      </c>
    </row>
    <row r="322" spans="2:9" ht="12.75" hidden="1" customHeight="1" x14ac:dyDescent="0.25">
      <c r="B322" s="13" t="s">
        <v>448</v>
      </c>
      <c r="C322" s="81" t="s">
        <v>126</v>
      </c>
      <c r="D322" s="256" t="str">
        <f>$D$12</f>
        <v>year 2026</v>
      </c>
      <c r="E322" s="268">
        <f t="shared" si="4"/>
        <v>0</v>
      </c>
      <c r="F322" s="139">
        <v>0</v>
      </c>
      <c r="G322" s="140">
        <v>0</v>
      </c>
      <c r="H322" s="146">
        <v>0</v>
      </c>
      <c r="I322" s="334">
        <v>0</v>
      </c>
    </row>
    <row r="323" spans="2:9" ht="12.75" hidden="1" customHeight="1" x14ac:dyDescent="0.25">
      <c r="C323" s="56"/>
      <c r="D323" s="340" t="str">
        <f>$D$13</f>
        <v>year 2025</v>
      </c>
      <c r="E323" s="332">
        <f t="shared" si="4"/>
        <v>0</v>
      </c>
      <c r="F323" s="143">
        <v>0</v>
      </c>
      <c r="G323" s="144">
        <v>0</v>
      </c>
      <c r="H323" s="146">
        <v>0</v>
      </c>
      <c r="I323" s="334">
        <v>0</v>
      </c>
    </row>
    <row r="324" spans="2:9" ht="12.75" hidden="1" customHeight="1" x14ac:dyDescent="0.25">
      <c r="B324" s="13" t="s">
        <v>449</v>
      </c>
      <c r="C324" s="81" t="s">
        <v>128</v>
      </c>
      <c r="D324" s="256" t="str">
        <f>$D$12</f>
        <v>year 2026</v>
      </c>
      <c r="E324" s="268">
        <f t="shared" si="4"/>
        <v>0</v>
      </c>
      <c r="F324" s="139">
        <v>0</v>
      </c>
      <c r="G324" s="140">
        <v>0</v>
      </c>
      <c r="H324" s="146">
        <v>0</v>
      </c>
      <c r="I324" s="334">
        <v>0</v>
      </c>
    </row>
    <row r="325" spans="2:9" ht="12.75" hidden="1" customHeight="1" x14ac:dyDescent="0.25">
      <c r="C325" s="56"/>
      <c r="D325" s="340" t="str">
        <f>$D$13</f>
        <v>year 2025</v>
      </c>
      <c r="E325" s="332">
        <f t="shared" si="4"/>
        <v>0</v>
      </c>
      <c r="F325" s="143">
        <v>0</v>
      </c>
      <c r="G325" s="144">
        <v>0</v>
      </c>
      <c r="H325" s="146">
        <v>0</v>
      </c>
      <c r="I325" s="334">
        <v>0</v>
      </c>
    </row>
    <row r="326" spans="2:9" ht="12.75" hidden="1" customHeight="1" x14ac:dyDescent="0.25">
      <c r="B326" s="13" t="s">
        <v>450</v>
      </c>
      <c r="C326" s="81" t="s">
        <v>451</v>
      </c>
      <c r="D326" s="256" t="str">
        <f>$D$12</f>
        <v>year 2026</v>
      </c>
      <c r="E326" s="268">
        <f t="shared" si="4"/>
        <v>0</v>
      </c>
      <c r="F326" s="139">
        <v>0</v>
      </c>
      <c r="G326" s="140">
        <v>0</v>
      </c>
      <c r="H326" s="146">
        <v>0</v>
      </c>
      <c r="I326" s="334">
        <v>0</v>
      </c>
    </row>
    <row r="327" spans="2:9" ht="12.75" hidden="1" customHeight="1" x14ac:dyDescent="0.25">
      <c r="C327" s="56"/>
      <c r="D327" s="340" t="str">
        <f>$D$13</f>
        <v>year 2025</v>
      </c>
      <c r="E327" s="332">
        <f t="shared" si="4"/>
        <v>0</v>
      </c>
      <c r="F327" s="143">
        <v>0</v>
      </c>
      <c r="G327" s="144">
        <v>0</v>
      </c>
      <c r="H327" s="146">
        <v>0</v>
      </c>
      <c r="I327" s="334">
        <v>0</v>
      </c>
    </row>
    <row r="328" spans="2:9" ht="12.75" hidden="1" customHeight="1" x14ac:dyDescent="0.25">
      <c r="B328" s="13" t="s">
        <v>452</v>
      </c>
      <c r="C328" s="81" t="s">
        <v>453</v>
      </c>
      <c r="D328" s="256" t="str">
        <f>$D$12</f>
        <v>year 2026</v>
      </c>
      <c r="E328" s="268">
        <f t="shared" si="4"/>
        <v>0</v>
      </c>
      <c r="F328" s="139">
        <v>0</v>
      </c>
      <c r="G328" s="140">
        <v>0</v>
      </c>
      <c r="H328" s="146">
        <v>0</v>
      </c>
      <c r="I328" s="334">
        <v>0</v>
      </c>
    </row>
    <row r="329" spans="2:9" ht="12.75" hidden="1" customHeight="1" x14ac:dyDescent="0.25">
      <c r="C329" s="56"/>
      <c r="D329" s="340" t="str">
        <f>$D$13</f>
        <v>year 2025</v>
      </c>
      <c r="E329" s="332">
        <f t="shared" si="4"/>
        <v>0</v>
      </c>
      <c r="F329" s="143">
        <v>0</v>
      </c>
      <c r="G329" s="144">
        <v>0</v>
      </c>
      <c r="H329" s="146">
        <v>0</v>
      </c>
      <c r="I329" s="334">
        <v>0</v>
      </c>
    </row>
    <row r="330" spans="2:9" ht="12.75" hidden="1" customHeight="1" x14ac:dyDescent="0.25">
      <c r="B330" s="13" t="s">
        <v>454</v>
      </c>
      <c r="C330" s="81" t="s">
        <v>130</v>
      </c>
      <c r="D330" s="256" t="str">
        <f>$D$12</f>
        <v>year 2026</v>
      </c>
      <c r="E330" s="268">
        <f t="shared" si="4"/>
        <v>0</v>
      </c>
      <c r="F330" s="139">
        <v>0</v>
      </c>
      <c r="G330" s="140">
        <v>0</v>
      </c>
      <c r="H330" s="146">
        <v>0</v>
      </c>
      <c r="I330" s="334">
        <v>0</v>
      </c>
    </row>
    <row r="331" spans="2:9" ht="12.75" hidden="1" customHeight="1" x14ac:dyDescent="0.25">
      <c r="C331" s="56"/>
      <c r="D331" s="340" t="str">
        <f>$D$13</f>
        <v>year 2025</v>
      </c>
      <c r="E331" s="332">
        <f t="shared" si="4"/>
        <v>0</v>
      </c>
      <c r="F331" s="143">
        <v>0</v>
      </c>
      <c r="G331" s="144">
        <v>0</v>
      </c>
      <c r="H331" s="146">
        <v>0</v>
      </c>
      <c r="I331" s="334">
        <v>0</v>
      </c>
    </row>
    <row r="332" spans="2:9" ht="12.75" hidden="1" customHeight="1" x14ac:dyDescent="0.25">
      <c r="B332" s="13" t="s">
        <v>455</v>
      </c>
      <c r="C332" s="81" t="s">
        <v>456</v>
      </c>
      <c r="D332" s="256" t="str">
        <f>$D$12</f>
        <v>year 2026</v>
      </c>
      <c r="E332" s="268">
        <f t="shared" ref="E332:E395" si="5">SUM(F332:G332)</f>
        <v>0</v>
      </c>
      <c r="F332" s="139">
        <v>0</v>
      </c>
      <c r="G332" s="140">
        <v>0</v>
      </c>
      <c r="H332" s="146">
        <v>0</v>
      </c>
      <c r="I332" s="334">
        <v>0</v>
      </c>
    </row>
    <row r="333" spans="2:9" ht="12.75" hidden="1" customHeight="1" x14ac:dyDescent="0.25">
      <c r="C333" s="56"/>
      <c r="D333" s="340" t="str">
        <f>$D$13</f>
        <v>year 2025</v>
      </c>
      <c r="E333" s="332">
        <f t="shared" si="5"/>
        <v>0</v>
      </c>
      <c r="F333" s="143">
        <v>0</v>
      </c>
      <c r="G333" s="144">
        <v>0</v>
      </c>
      <c r="H333" s="146">
        <v>0</v>
      </c>
      <c r="I333" s="334">
        <v>0</v>
      </c>
    </row>
    <row r="334" spans="2:9" ht="12.75" hidden="1" customHeight="1" x14ac:dyDescent="0.25">
      <c r="B334" s="13" t="s">
        <v>457</v>
      </c>
      <c r="C334" s="81" t="s">
        <v>458</v>
      </c>
      <c r="D334" s="256" t="str">
        <f>$D$12</f>
        <v>year 2026</v>
      </c>
      <c r="E334" s="268">
        <f t="shared" si="5"/>
        <v>0</v>
      </c>
      <c r="F334" s="139">
        <v>0</v>
      </c>
      <c r="G334" s="140">
        <v>0</v>
      </c>
      <c r="H334" s="146">
        <v>0</v>
      </c>
      <c r="I334" s="334">
        <v>0</v>
      </c>
    </row>
    <row r="335" spans="2:9" ht="12.75" hidden="1" customHeight="1" x14ac:dyDescent="0.25">
      <c r="C335" s="56"/>
      <c r="D335" s="340" t="str">
        <f>$D$13</f>
        <v>year 2025</v>
      </c>
      <c r="E335" s="332">
        <f t="shared" si="5"/>
        <v>0</v>
      </c>
      <c r="F335" s="143">
        <v>0</v>
      </c>
      <c r="G335" s="144">
        <v>0</v>
      </c>
      <c r="H335" s="146">
        <v>0</v>
      </c>
      <c r="I335" s="334">
        <v>0</v>
      </c>
    </row>
    <row r="336" spans="2:9" ht="12.75" hidden="1" customHeight="1" x14ac:dyDescent="0.25">
      <c r="B336" s="13" t="s">
        <v>131</v>
      </c>
      <c r="C336" s="81" t="s">
        <v>459</v>
      </c>
      <c r="D336" s="256" t="str">
        <f>$D$12</f>
        <v>year 2026</v>
      </c>
      <c r="E336" s="268">
        <f t="shared" si="5"/>
        <v>0</v>
      </c>
      <c r="F336" s="139">
        <v>0</v>
      </c>
      <c r="G336" s="140">
        <v>0</v>
      </c>
      <c r="H336" s="146">
        <v>0</v>
      </c>
      <c r="I336" s="334">
        <v>0</v>
      </c>
    </row>
    <row r="337" spans="2:9" ht="12.75" hidden="1" customHeight="1" x14ac:dyDescent="0.25">
      <c r="C337" s="56"/>
      <c r="D337" s="340" t="str">
        <f>$D$13</f>
        <v>year 2025</v>
      </c>
      <c r="E337" s="332">
        <f t="shared" si="5"/>
        <v>0</v>
      </c>
      <c r="F337" s="143">
        <v>0</v>
      </c>
      <c r="G337" s="144">
        <v>0</v>
      </c>
      <c r="H337" s="146">
        <v>0</v>
      </c>
      <c r="I337" s="334">
        <v>0</v>
      </c>
    </row>
    <row r="338" spans="2:9" ht="12.75" hidden="1" customHeight="1" x14ac:dyDescent="0.25">
      <c r="B338" s="13" t="s">
        <v>151</v>
      </c>
      <c r="C338" s="81" t="s">
        <v>460</v>
      </c>
      <c r="D338" s="256" t="str">
        <f>$D$12</f>
        <v>year 2026</v>
      </c>
      <c r="E338" s="268">
        <f t="shared" si="5"/>
        <v>0</v>
      </c>
      <c r="F338" s="139">
        <v>0</v>
      </c>
      <c r="G338" s="140">
        <v>0</v>
      </c>
      <c r="H338" s="146">
        <v>0</v>
      </c>
      <c r="I338" s="334">
        <v>0</v>
      </c>
    </row>
    <row r="339" spans="2:9" ht="12.75" hidden="1" customHeight="1" x14ac:dyDescent="0.25">
      <c r="C339" s="56"/>
      <c r="D339" s="340" t="str">
        <f>$D$13</f>
        <v>year 2025</v>
      </c>
      <c r="E339" s="332">
        <f t="shared" si="5"/>
        <v>0</v>
      </c>
      <c r="F339" s="143">
        <v>0</v>
      </c>
      <c r="G339" s="144">
        <v>0</v>
      </c>
      <c r="H339" s="146">
        <v>0</v>
      </c>
      <c r="I339" s="334">
        <v>0</v>
      </c>
    </row>
    <row r="340" spans="2:9" ht="12.75" hidden="1" customHeight="1" x14ac:dyDescent="0.25">
      <c r="B340" s="13" t="s">
        <v>461</v>
      </c>
      <c r="C340" s="81" t="s">
        <v>462</v>
      </c>
      <c r="D340" s="256" t="str">
        <f>$D$12</f>
        <v>year 2026</v>
      </c>
      <c r="E340" s="268">
        <f t="shared" si="5"/>
        <v>0</v>
      </c>
      <c r="F340" s="139">
        <v>0</v>
      </c>
      <c r="G340" s="140">
        <v>0</v>
      </c>
      <c r="H340" s="146">
        <v>0</v>
      </c>
      <c r="I340" s="334">
        <v>0</v>
      </c>
    </row>
    <row r="341" spans="2:9" ht="12.75" hidden="1" customHeight="1" x14ac:dyDescent="0.25">
      <c r="C341" s="56"/>
      <c r="D341" s="340" t="str">
        <f>$D$13</f>
        <v>year 2025</v>
      </c>
      <c r="E341" s="332">
        <f t="shared" si="5"/>
        <v>0</v>
      </c>
      <c r="F341" s="143">
        <v>0</v>
      </c>
      <c r="G341" s="144">
        <v>0</v>
      </c>
      <c r="H341" s="146">
        <v>0</v>
      </c>
      <c r="I341" s="334">
        <v>0</v>
      </c>
    </row>
    <row r="342" spans="2:9" ht="12.75" hidden="1" customHeight="1" x14ac:dyDescent="0.25">
      <c r="B342" s="13" t="s">
        <v>463</v>
      </c>
      <c r="C342" s="81" t="s">
        <v>464</v>
      </c>
      <c r="D342" s="256" t="str">
        <f>$D$12</f>
        <v>year 2026</v>
      </c>
      <c r="E342" s="268">
        <f t="shared" si="5"/>
        <v>0</v>
      </c>
      <c r="F342" s="139">
        <v>0</v>
      </c>
      <c r="G342" s="140">
        <v>0</v>
      </c>
      <c r="H342" s="146">
        <v>0</v>
      </c>
      <c r="I342" s="334">
        <v>0</v>
      </c>
    </row>
    <row r="343" spans="2:9" ht="12.75" hidden="1" customHeight="1" x14ac:dyDescent="0.25">
      <c r="C343" s="56"/>
      <c r="D343" s="340" t="str">
        <f>$D$13</f>
        <v>year 2025</v>
      </c>
      <c r="E343" s="332">
        <f t="shared" si="5"/>
        <v>0</v>
      </c>
      <c r="F343" s="143">
        <v>0</v>
      </c>
      <c r="G343" s="144">
        <v>0</v>
      </c>
      <c r="H343" s="146">
        <v>0</v>
      </c>
      <c r="I343" s="334">
        <v>0</v>
      </c>
    </row>
    <row r="344" spans="2:9" ht="12.75" hidden="1" customHeight="1" x14ac:dyDescent="0.25">
      <c r="B344" s="13" t="s">
        <v>465</v>
      </c>
      <c r="C344" s="81" t="s">
        <v>466</v>
      </c>
      <c r="D344" s="256" t="str">
        <f>$D$12</f>
        <v>year 2026</v>
      </c>
      <c r="E344" s="268">
        <f t="shared" si="5"/>
        <v>0</v>
      </c>
      <c r="F344" s="139">
        <v>0</v>
      </c>
      <c r="G344" s="140">
        <v>0</v>
      </c>
      <c r="H344" s="146">
        <v>0</v>
      </c>
      <c r="I344" s="334">
        <v>0</v>
      </c>
    </row>
    <row r="345" spans="2:9" ht="12.75" hidden="1" customHeight="1" x14ac:dyDescent="0.25">
      <c r="C345" s="56"/>
      <c r="D345" s="340" t="str">
        <f>$D$13</f>
        <v>year 2025</v>
      </c>
      <c r="E345" s="332">
        <f t="shared" si="5"/>
        <v>0</v>
      </c>
      <c r="F345" s="143">
        <v>0</v>
      </c>
      <c r="G345" s="144">
        <v>0</v>
      </c>
      <c r="H345" s="146">
        <v>0</v>
      </c>
      <c r="I345" s="334">
        <v>0</v>
      </c>
    </row>
    <row r="346" spans="2:9" ht="12.75" hidden="1" customHeight="1" x14ac:dyDescent="0.25">
      <c r="B346" s="13" t="s">
        <v>467</v>
      </c>
      <c r="C346" s="81" t="s">
        <v>468</v>
      </c>
      <c r="D346" s="256" t="str">
        <f>$D$12</f>
        <v>year 2026</v>
      </c>
      <c r="E346" s="268">
        <f t="shared" si="5"/>
        <v>0</v>
      </c>
      <c r="F346" s="139">
        <v>0</v>
      </c>
      <c r="G346" s="140">
        <v>0</v>
      </c>
      <c r="H346" s="146">
        <v>0</v>
      </c>
      <c r="I346" s="334">
        <v>0</v>
      </c>
    </row>
    <row r="347" spans="2:9" ht="12.75" hidden="1" customHeight="1" x14ac:dyDescent="0.25">
      <c r="C347" s="56"/>
      <c r="D347" s="340" t="str">
        <f>$D$13</f>
        <v>year 2025</v>
      </c>
      <c r="E347" s="332">
        <f t="shared" si="5"/>
        <v>0</v>
      </c>
      <c r="F347" s="143">
        <v>0</v>
      </c>
      <c r="G347" s="144">
        <v>0</v>
      </c>
      <c r="H347" s="146">
        <v>0</v>
      </c>
      <c r="I347" s="334">
        <v>0</v>
      </c>
    </row>
    <row r="348" spans="2:9" ht="12.75" hidden="1" customHeight="1" x14ac:dyDescent="0.25">
      <c r="B348" s="13" t="s">
        <v>469</v>
      </c>
      <c r="C348" s="81" t="s">
        <v>470</v>
      </c>
      <c r="D348" s="256" t="str">
        <f>$D$12</f>
        <v>year 2026</v>
      </c>
      <c r="E348" s="268">
        <f t="shared" si="5"/>
        <v>0</v>
      </c>
      <c r="F348" s="139">
        <v>0</v>
      </c>
      <c r="G348" s="140">
        <v>0</v>
      </c>
      <c r="H348" s="146">
        <v>0</v>
      </c>
      <c r="I348" s="334">
        <v>0</v>
      </c>
    </row>
    <row r="349" spans="2:9" ht="12.75" hidden="1" customHeight="1" x14ac:dyDescent="0.25">
      <c r="C349" s="56"/>
      <c r="D349" s="340" t="str">
        <f>$D$13</f>
        <v>year 2025</v>
      </c>
      <c r="E349" s="332">
        <f t="shared" si="5"/>
        <v>0</v>
      </c>
      <c r="F349" s="143">
        <v>0</v>
      </c>
      <c r="G349" s="144">
        <v>0</v>
      </c>
      <c r="H349" s="146">
        <v>0</v>
      </c>
      <c r="I349" s="334">
        <v>0</v>
      </c>
    </row>
    <row r="350" spans="2:9" ht="12.75" hidden="1" customHeight="1" x14ac:dyDescent="0.25">
      <c r="B350" s="13" t="s">
        <v>471</v>
      </c>
      <c r="C350" s="81" t="s">
        <v>472</v>
      </c>
      <c r="D350" s="256" t="str">
        <f>$D$12</f>
        <v>year 2026</v>
      </c>
      <c r="E350" s="268">
        <f t="shared" si="5"/>
        <v>0</v>
      </c>
      <c r="F350" s="139">
        <v>0</v>
      </c>
      <c r="G350" s="140">
        <v>0</v>
      </c>
      <c r="H350" s="146">
        <v>0</v>
      </c>
      <c r="I350" s="334">
        <v>0</v>
      </c>
    </row>
    <row r="351" spans="2:9" ht="12.75" hidden="1" customHeight="1" x14ac:dyDescent="0.25">
      <c r="C351" s="56"/>
      <c r="D351" s="340" t="str">
        <f>$D$13</f>
        <v>year 2025</v>
      </c>
      <c r="E351" s="332">
        <f t="shared" si="5"/>
        <v>0</v>
      </c>
      <c r="F351" s="143">
        <v>0</v>
      </c>
      <c r="G351" s="144">
        <v>0</v>
      </c>
      <c r="H351" s="146">
        <v>0</v>
      </c>
      <c r="I351" s="334">
        <v>0</v>
      </c>
    </row>
    <row r="352" spans="2:9" ht="12.75" hidden="1" customHeight="1" x14ac:dyDescent="0.25">
      <c r="B352" s="13" t="s">
        <v>133</v>
      </c>
      <c r="C352" s="81" t="s">
        <v>473</v>
      </c>
      <c r="D352" s="256" t="str">
        <f>$D$12</f>
        <v>year 2026</v>
      </c>
      <c r="E352" s="268">
        <f t="shared" si="5"/>
        <v>0</v>
      </c>
      <c r="F352" s="139">
        <v>0</v>
      </c>
      <c r="G352" s="140">
        <v>0</v>
      </c>
      <c r="H352" s="146">
        <v>0</v>
      </c>
      <c r="I352" s="334">
        <v>0</v>
      </c>
    </row>
    <row r="353" spans="2:9" ht="12.75" hidden="1" customHeight="1" x14ac:dyDescent="0.25">
      <c r="C353" s="56"/>
      <c r="D353" s="340" t="str">
        <f>$D$13</f>
        <v>year 2025</v>
      </c>
      <c r="E353" s="332">
        <f t="shared" si="5"/>
        <v>0</v>
      </c>
      <c r="F353" s="143">
        <v>0</v>
      </c>
      <c r="G353" s="144">
        <v>0</v>
      </c>
      <c r="H353" s="146">
        <v>0</v>
      </c>
      <c r="I353" s="334">
        <v>0</v>
      </c>
    </row>
    <row r="354" spans="2:9" ht="12.75" hidden="1" customHeight="1" x14ac:dyDescent="0.25">
      <c r="B354" s="13" t="s">
        <v>135</v>
      </c>
      <c r="C354" s="81" t="s">
        <v>474</v>
      </c>
      <c r="D354" s="256" t="str">
        <f>$D$12</f>
        <v>year 2026</v>
      </c>
      <c r="E354" s="268">
        <f t="shared" si="5"/>
        <v>0</v>
      </c>
      <c r="F354" s="139">
        <v>0</v>
      </c>
      <c r="G354" s="140">
        <v>0</v>
      </c>
      <c r="H354" s="146">
        <v>0</v>
      </c>
      <c r="I354" s="334">
        <v>0</v>
      </c>
    </row>
    <row r="355" spans="2:9" ht="12.75" hidden="1" customHeight="1" x14ac:dyDescent="0.25">
      <c r="C355" s="56"/>
      <c r="D355" s="340" t="str">
        <f>$D$13</f>
        <v>year 2025</v>
      </c>
      <c r="E355" s="332">
        <f t="shared" si="5"/>
        <v>0</v>
      </c>
      <c r="F355" s="143">
        <v>0</v>
      </c>
      <c r="G355" s="144">
        <v>0</v>
      </c>
      <c r="H355" s="146">
        <v>0</v>
      </c>
      <c r="I355" s="334">
        <v>0</v>
      </c>
    </row>
    <row r="356" spans="2:9" ht="12.75" hidden="1" customHeight="1" x14ac:dyDescent="0.25">
      <c r="B356" s="13" t="s">
        <v>475</v>
      </c>
      <c r="C356" s="81" t="s">
        <v>476</v>
      </c>
      <c r="D356" s="256" t="str">
        <f>$D$12</f>
        <v>year 2026</v>
      </c>
      <c r="E356" s="268">
        <f t="shared" si="5"/>
        <v>0</v>
      </c>
      <c r="F356" s="139">
        <v>0</v>
      </c>
      <c r="G356" s="140">
        <v>0</v>
      </c>
      <c r="H356" s="146">
        <v>0</v>
      </c>
      <c r="I356" s="334">
        <v>0</v>
      </c>
    </row>
    <row r="357" spans="2:9" ht="12.75" hidden="1" customHeight="1" x14ac:dyDescent="0.25">
      <c r="C357" s="56"/>
      <c r="D357" s="340" t="str">
        <f>$D$13</f>
        <v>year 2025</v>
      </c>
      <c r="E357" s="332">
        <f t="shared" si="5"/>
        <v>0</v>
      </c>
      <c r="F357" s="143">
        <v>0</v>
      </c>
      <c r="G357" s="144">
        <v>0</v>
      </c>
      <c r="H357" s="146">
        <v>0</v>
      </c>
      <c r="I357" s="334">
        <v>0</v>
      </c>
    </row>
    <row r="358" spans="2:9" ht="12.75" hidden="1" customHeight="1" x14ac:dyDescent="0.25">
      <c r="B358" s="13" t="s">
        <v>137</v>
      </c>
      <c r="C358" s="81" t="s">
        <v>477</v>
      </c>
      <c r="D358" s="256" t="str">
        <f>$D$12</f>
        <v>year 2026</v>
      </c>
      <c r="E358" s="268">
        <f t="shared" si="5"/>
        <v>0</v>
      </c>
      <c r="F358" s="139">
        <v>0</v>
      </c>
      <c r="G358" s="140">
        <v>0</v>
      </c>
      <c r="H358" s="146">
        <v>0</v>
      </c>
      <c r="I358" s="334">
        <v>0</v>
      </c>
    </row>
    <row r="359" spans="2:9" ht="12.75" hidden="1" customHeight="1" x14ac:dyDescent="0.25">
      <c r="C359" s="56"/>
      <c r="D359" s="340" t="str">
        <f>$D$13</f>
        <v>year 2025</v>
      </c>
      <c r="E359" s="332">
        <f t="shared" si="5"/>
        <v>0</v>
      </c>
      <c r="F359" s="143">
        <v>0</v>
      </c>
      <c r="G359" s="144">
        <v>0</v>
      </c>
      <c r="H359" s="146">
        <v>0</v>
      </c>
      <c r="I359" s="334">
        <v>0</v>
      </c>
    </row>
    <row r="360" spans="2:9" ht="12.75" hidden="1" customHeight="1" x14ac:dyDescent="0.25">
      <c r="B360" s="13" t="s">
        <v>478</v>
      </c>
      <c r="C360" s="81" t="s">
        <v>134</v>
      </c>
      <c r="D360" s="256" t="str">
        <f>$D$12</f>
        <v>year 2026</v>
      </c>
      <c r="E360" s="268">
        <f t="shared" si="5"/>
        <v>0</v>
      </c>
      <c r="F360" s="139">
        <v>0</v>
      </c>
      <c r="G360" s="140">
        <v>0</v>
      </c>
      <c r="H360" s="146">
        <v>0</v>
      </c>
      <c r="I360" s="334">
        <v>0</v>
      </c>
    </row>
    <row r="361" spans="2:9" ht="12.75" hidden="1" customHeight="1" x14ac:dyDescent="0.25">
      <c r="C361" s="56"/>
      <c r="D361" s="340" t="str">
        <f>$D$13</f>
        <v>year 2025</v>
      </c>
      <c r="E361" s="332">
        <f t="shared" si="5"/>
        <v>0</v>
      </c>
      <c r="F361" s="143">
        <v>0</v>
      </c>
      <c r="G361" s="144">
        <v>0</v>
      </c>
      <c r="H361" s="146">
        <v>0</v>
      </c>
      <c r="I361" s="334">
        <v>0</v>
      </c>
    </row>
    <row r="362" spans="2:9" ht="12.75" hidden="1" customHeight="1" x14ac:dyDescent="0.25">
      <c r="B362" s="13" t="s">
        <v>479</v>
      </c>
      <c r="C362" s="81" t="s">
        <v>136</v>
      </c>
      <c r="D362" s="256" t="str">
        <f>$D$12</f>
        <v>year 2026</v>
      </c>
      <c r="E362" s="268">
        <f t="shared" si="5"/>
        <v>0</v>
      </c>
      <c r="F362" s="139">
        <v>0</v>
      </c>
      <c r="G362" s="140">
        <v>0</v>
      </c>
      <c r="H362" s="146">
        <v>0</v>
      </c>
      <c r="I362" s="334">
        <v>0</v>
      </c>
    </row>
    <row r="363" spans="2:9" ht="12.75" hidden="1" customHeight="1" x14ac:dyDescent="0.25">
      <c r="C363" s="56"/>
      <c r="D363" s="340" t="str">
        <f>$D$13</f>
        <v>year 2025</v>
      </c>
      <c r="E363" s="332">
        <f t="shared" si="5"/>
        <v>0</v>
      </c>
      <c r="F363" s="143">
        <v>0</v>
      </c>
      <c r="G363" s="144">
        <v>0</v>
      </c>
      <c r="H363" s="146">
        <v>0</v>
      </c>
      <c r="I363" s="334">
        <v>0</v>
      </c>
    </row>
    <row r="364" spans="2:9" ht="12.75" hidden="1" customHeight="1" x14ac:dyDescent="0.25">
      <c r="B364" s="13" t="s">
        <v>480</v>
      </c>
      <c r="C364" s="81" t="s">
        <v>481</v>
      </c>
      <c r="D364" s="256" t="str">
        <f>$D$12</f>
        <v>year 2026</v>
      </c>
      <c r="E364" s="268">
        <f t="shared" si="5"/>
        <v>0</v>
      </c>
      <c r="F364" s="139">
        <v>0</v>
      </c>
      <c r="G364" s="140">
        <v>0</v>
      </c>
      <c r="H364" s="146">
        <v>0</v>
      </c>
      <c r="I364" s="334">
        <v>0</v>
      </c>
    </row>
    <row r="365" spans="2:9" ht="12.75" hidden="1" customHeight="1" x14ac:dyDescent="0.25">
      <c r="C365" s="56"/>
      <c r="D365" s="340" t="str">
        <f>$D$13</f>
        <v>year 2025</v>
      </c>
      <c r="E365" s="332">
        <f t="shared" si="5"/>
        <v>0</v>
      </c>
      <c r="F365" s="143">
        <v>0</v>
      </c>
      <c r="G365" s="144">
        <v>0</v>
      </c>
      <c r="H365" s="146">
        <v>0</v>
      </c>
      <c r="I365" s="334">
        <v>0</v>
      </c>
    </row>
    <row r="366" spans="2:9" ht="12.75" hidden="1" customHeight="1" x14ac:dyDescent="0.25">
      <c r="B366" s="13" t="s">
        <v>482</v>
      </c>
      <c r="C366" s="81" t="s">
        <v>483</v>
      </c>
      <c r="D366" s="256" t="str">
        <f>$D$12</f>
        <v>year 2026</v>
      </c>
      <c r="E366" s="268">
        <f t="shared" si="5"/>
        <v>0</v>
      </c>
      <c r="F366" s="139">
        <v>0</v>
      </c>
      <c r="G366" s="140">
        <v>0</v>
      </c>
      <c r="H366" s="146">
        <v>0</v>
      </c>
      <c r="I366" s="334">
        <v>0</v>
      </c>
    </row>
    <row r="367" spans="2:9" ht="12.75" hidden="1" customHeight="1" x14ac:dyDescent="0.25">
      <c r="C367" s="56"/>
      <c r="D367" s="340" t="str">
        <f>$D$13</f>
        <v>year 2025</v>
      </c>
      <c r="E367" s="332">
        <f t="shared" si="5"/>
        <v>0</v>
      </c>
      <c r="F367" s="143">
        <v>0</v>
      </c>
      <c r="G367" s="144">
        <v>0</v>
      </c>
      <c r="H367" s="146">
        <v>0</v>
      </c>
      <c r="I367" s="334">
        <v>0</v>
      </c>
    </row>
    <row r="368" spans="2:9" ht="12.75" hidden="1" customHeight="1" x14ac:dyDescent="0.25">
      <c r="B368" s="13" t="s">
        <v>484</v>
      </c>
      <c r="C368" s="81" t="s">
        <v>485</v>
      </c>
      <c r="D368" s="256" t="str">
        <f>$D$12</f>
        <v>year 2026</v>
      </c>
      <c r="E368" s="268">
        <f t="shared" si="5"/>
        <v>0</v>
      </c>
      <c r="F368" s="139">
        <v>0</v>
      </c>
      <c r="G368" s="140">
        <v>0</v>
      </c>
      <c r="H368" s="146">
        <v>0</v>
      </c>
      <c r="I368" s="334">
        <v>0</v>
      </c>
    </row>
    <row r="369" spans="2:9" ht="12.75" hidden="1" customHeight="1" x14ac:dyDescent="0.25">
      <c r="C369" s="56"/>
      <c r="D369" s="340" t="str">
        <f>$D$13</f>
        <v>year 2025</v>
      </c>
      <c r="E369" s="332">
        <f t="shared" si="5"/>
        <v>0</v>
      </c>
      <c r="F369" s="143">
        <v>0</v>
      </c>
      <c r="G369" s="144">
        <v>0</v>
      </c>
      <c r="H369" s="146">
        <v>0</v>
      </c>
      <c r="I369" s="334">
        <v>0</v>
      </c>
    </row>
    <row r="370" spans="2:9" ht="12.75" hidden="1" customHeight="1" x14ac:dyDescent="0.25">
      <c r="B370" s="13" t="s">
        <v>486</v>
      </c>
      <c r="C370" s="81" t="s">
        <v>138</v>
      </c>
      <c r="D370" s="256" t="str">
        <f>$D$12</f>
        <v>year 2026</v>
      </c>
      <c r="E370" s="268">
        <f t="shared" si="5"/>
        <v>0</v>
      </c>
      <c r="F370" s="139">
        <v>0</v>
      </c>
      <c r="G370" s="140">
        <v>0</v>
      </c>
      <c r="H370" s="146">
        <v>0</v>
      </c>
      <c r="I370" s="334">
        <v>0</v>
      </c>
    </row>
    <row r="371" spans="2:9" ht="12.75" hidden="1" customHeight="1" x14ac:dyDescent="0.25">
      <c r="C371" s="56"/>
      <c r="D371" s="340" t="str">
        <f>$D$13</f>
        <v>year 2025</v>
      </c>
      <c r="E371" s="332">
        <f t="shared" si="5"/>
        <v>0</v>
      </c>
      <c r="F371" s="143">
        <v>0</v>
      </c>
      <c r="G371" s="144">
        <v>0</v>
      </c>
      <c r="H371" s="146">
        <v>0</v>
      </c>
      <c r="I371" s="334">
        <v>0</v>
      </c>
    </row>
    <row r="372" spans="2:9" ht="12.75" hidden="1" customHeight="1" x14ac:dyDescent="0.25">
      <c r="B372" s="13" t="s">
        <v>487</v>
      </c>
      <c r="C372" s="81" t="s">
        <v>488</v>
      </c>
      <c r="D372" s="256" t="str">
        <f>$D$12</f>
        <v>year 2026</v>
      </c>
      <c r="E372" s="268">
        <f t="shared" si="5"/>
        <v>0</v>
      </c>
      <c r="F372" s="139">
        <v>0</v>
      </c>
      <c r="G372" s="140">
        <v>0</v>
      </c>
      <c r="H372" s="146">
        <v>0</v>
      </c>
      <c r="I372" s="334">
        <v>0</v>
      </c>
    </row>
    <row r="373" spans="2:9" ht="12.75" hidden="1" customHeight="1" x14ac:dyDescent="0.25">
      <c r="C373" s="56"/>
      <c r="D373" s="340" t="str">
        <f>$D$13</f>
        <v>year 2025</v>
      </c>
      <c r="E373" s="332">
        <f t="shared" si="5"/>
        <v>0</v>
      </c>
      <c r="F373" s="143">
        <v>0</v>
      </c>
      <c r="G373" s="144">
        <v>0</v>
      </c>
      <c r="H373" s="146">
        <v>0</v>
      </c>
      <c r="I373" s="334">
        <v>0</v>
      </c>
    </row>
    <row r="374" spans="2:9" ht="12.75" hidden="1" customHeight="1" x14ac:dyDescent="0.25">
      <c r="B374" s="13" t="s">
        <v>489</v>
      </c>
      <c r="C374" s="81" t="s">
        <v>490</v>
      </c>
      <c r="D374" s="256" t="str">
        <f>$D$12</f>
        <v>year 2026</v>
      </c>
      <c r="E374" s="268">
        <f t="shared" si="5"/>
        <v>0</v>
      </c>
      <c r="F374" s="139">
        <v>0</v>
      </c>
      <c r="G374" s="140">
        <v>0</v>
      </c>
      <c r="H374" s="146">
        <v>0</v>
      </c>
      <c r="I374" s="334">
        <v>0</v>
      </c>
    </row>
    <row r="375" spans="2:9" ht="12.75" hidden="1" customHeight="1" x14ac:dyDescent="0.25">
      <c r="C375" s="56"/>
      <c r="D375" s="340" t="str">
        <f>$D$13</f>
        <v>year 2025</v>
      </c>
      <c r="E375" s="332">
        <f t="shared" si="5"/>
        <v>0</v>
      </c>
      <c r="F375" s="143">
        <v>0</v>
      </c>
      <c r="G375" s="144">
        <v>0</v>
      </c>
      <c r="H375" s="146">
        <v>0</v>
      </c>
      <c r="I375" s="334">
        <v>0</v>
      </c>
    </row>
    <row r="376" spans="2:9" ht="12.75" hidden="1" customHeight="1" x14ac:dyDescent="0.25">
      <c r="B376" s="13" t="s">
        <v>491</v>
      </c>
      <c r="C376" s="81" t="s">
        <v>492</v>
      </c>
      <c r="D376" s="256" t="str">
        <f>$D$12</f>
        <v>year 2026</v>
      </c>
      <c r="E376" s="268">
        <f t="shared" si="5"/>
        <v>0</v>
      </c>
      <c r="F376" s="139">
        <v>0</v>
      </c>
      <c r="G376" s="140">
        <v>0</v>
      </c>
      <c r="H376" s="146">
        <v>0</v>
      </c>
      <c r="I376" s="334">
        <v>0</v>
      </c>
    </row>
    <row r="377" spans="2:9" ht="12.75" hidden="1" customHeight="1" x14ac:dyDescent="0.25">
      <c r="C377" s="56"/>
      <c r="D377" s="340" t="str">
        <f>$D$13</f>
        <v>year 2025</v>
      </c>
      <c r="E377" s="332">
        <f t="shared" si="5"/>
        <v>0</v>
      </c>
      <c r="F377" s="143">
        <v>0</v>
      </c>
      <c r="G377" s="144">
        <v>0</v>
      </c>
      <c r="H377" s="146">
        <v>0</v>
      </c>
      <c r="I377" s="334">
        <v>0</v>
      </c>
    </row>
    <row r="378" spans="2:9" ht="12.75" hidden="1" customHeight="1" x14ac:dyDescent="0.25">
      <c r="B378" s="13" t="s">
        <v>493</v>
      </c>
      <c r="C378" s="81" t="s">
        <v>494</v>
      </c>
      <c r="D378" s="256" t="str">
        <f>$D$12</f>
        <v>year 2026</v>
      </c>
      <c r="E378" s="268">
        <f t="shared" si="5"/>
        <v>0</v>
      </c>
      <c r="F378" s="139">
        <v>0</v>
      </c>
      <c r="G378" s="140">
        <v>0</v>
      </c>
      <c r="H378" s="146">
        <v>0</v>
      </c>
      <c r="I378" s="334">
        <v>0</v>
      </c>
    </row>
    <row r="379" spans="2:9" ht="12.75" hidden="1" customHeight="1" x14ac:dyDescent="0.25">
      <c r="C379" s="56"/>
      <c r="D379" s="340" t="str">
        <f>$D$13</f>
        <v>year 2025</v>
      </c>
      <c r="E379" s="332">
        <f t="shared" si="5"/>
        <v>0</v>
      </c>
      <c r="F379" s="143">
        <v>0</v>
      </c>
      <c r="G379" s="144">
        <v>0</v>
      </c>
      <c r="H379" s="146">
        <v>0</v>
      </c>
      <c r="I379" s="334">
        <v>0</v>
      </c>
    </row>
    <row r="380" spans="2:9" ht="12.75" hidden="1" customHeight="1" x14ac:dyDescent="0.25">
      <c r="B380" s="13" t="s">
        <v>495</v>
      </c>
      <c r="C380" s="81" t="s">
        <v>132</v>
      </c>
      <c r="D380" s="256" t="str">
        <f>$D$12</f>
        <v>year 2026</v>
      </c>
      <c r="E380" s="268">
        <f t="shared" si="5"/>
        <v>0</v>
      </c>
      <c r="F380" s="139">
        <v>0</v>
      </c>
      <c r="G380" s="140">
        <v>0</v>
      </c>
      <c r="H380" s="146">
        <v>0</v>
      </c>
      <c r="I380" s="334">
        <v>0</v>
      </c>
    </row>
    <row r="381" spans="2:9" ht="12.75" hidden="1" customHeight="1" x14ac:dyDescent="0.25">
      <c r="C381" s="56"/>
      <c r="D381" s="340" t="str">
        <f>$D$13</f>
        <v>year 2025</v>
      </c>
      <c r="E381" s="332">
        <f t="shared" si="5"/>
        <v>0</v>
      </c>
      <c r="F381" s="143">
        <v>0</v>
      </c>
      <c r="G381" s="144">
        <v>0</v>
      </c>
      <c r="H381" s="146">
        <v>0</v>
      </c>
      <c r="I381" s="334">
        <v>0</v>
      </c>
    </row>
    <row r="382" spans="2:9" ht="12.75" hidden="1" customHeight="1" x14ac:dyDescent="0.25">
      <c r="B382" s="13" t="s">
        <v>496</v>
      </c>
      <c r="C382" s="81" t="s">
        <v>152</v>
      </c>
      <c r="D382" s="256" t="str">
        <f>$D$12</f>
        <v>year 2026</v>
      </c>
      <c r="E382" s="268">
        <f t="shared" si="5"/>
        <v>0</v>
      </c>
      <c r="F382" s="139">
        <v>0</v>
      </c>
      <c r="G382" s="140">
        <v>0</v>
      </c>
      <c r="H382" s="146">
        <v>0</v>
      </c>
      <c r="I382" s="334">
        <v>0</v>
      </c>
    </row>
    <row r="383" spans="2:9" ht="12.75" hidden="1" customHeight="1" x14ac:dyDescent="0.25">
      <c r="C383" s="56"/>
      <c r="D383" s="340" t="str">
        <f>$D$13</f>
        <v>year 2025</v>
      </c>
      <c r="E383" s="332">
        <f t="shared" si="5"/>
        <v>0</v>
      </c>
      <c r="F383" s="143">
        <v>0</v>
      </c>
      <c r="G383" s="144">
        <v>0</v>
      </c>
      <c r="H383" s="146">
        <v>0</v>
      </c>
      <c r="I383" s="334">
        <v>0</v>
      </c>
    </row>
    <row r="384" spans="2:9" ht="12.75" hidden="1" customHeight="1" x14ac:dyDescent="0.25">
      <c r="B384" s="13" t="s">
        <v>497</v>
      </c>
      <c r="C384" s="81" t="s">
        <v>498</v>
      </c>
      <c r="D384" s="256" t="str">
        <f>$D$12</f>
        <v>year 2026</v>
      </c>
      <c r="E384" s="268">
        <f t="shared" si="5"/>
        <v>0</v>
      </c>
      <c r="F384" s="139">
        <v>0</v>
      </c>
      <c r="G384" s="140">
        <v>0</v>
      </c>
      <c r="H384" s="146">
        <v>0</v>
      </c>
      <c r="I384" s="334">
        <v>0</v>
      </c>
    </row>
    <row r="385" spans="2:9" ht="12.75" hidden="1" customHeight="1" x14ac:dyDescent="0.25">
      <c r="C385" s="56"/>
      <c r="D385" s="340" t="str">
        <f>$D$13</f>
        <v>year 2025</v>
      </c>
      <c r="E385" s="332">
        <f t="shared" si="5"/>
        <v>0</v>
      </c>
      <c r="F385" s="143">
        <v>0</v>
      </c>
      <c r="G385" s="144">
        <v>0</v>
      </c>
      <c r="H385" s="146">
        <v>0</v>
      </c>
      <c r="I385" s="334">
        <v>0</v>
      </c>
    </row>
    <row r="386" spans="2:9" ht="12.75" hidden="1" customHeight="1" x14ac:dyDescent="0.25">
      <c r="B386" s="13" t="s">
        <v>499</v>
      </c>
      <c r="C386" s="81" t="s">
        <v>500</v>
      </c>
      <c r="D386" s="256" t="str">
        <f>$D$12</f>
        <v>year 2026</v>
      </c>
      <c r="E386" s="268">
        <f t="shared" si="5"/>
        <v>0</v>
      </c>
      <c r="F386" s="139">
        <v>0</v>
      </c>
      <c r="G386" s="140">
        <v>0</v>
      </c>
      <c r="H386" s="146">
        <v>0</v>
      </c>
      <c r="I386" s="334">
        <v>0</v>
      </c>
    </row>
    <row r="387" spans="2:9" ht="12.75" hidden="1" customHeight="1" x14ac:dyDescent="0.25">
      <c r="C387" s="56"/>
      <c r="D387" s="340" t="str">
        <f>$D$13</f>
        <v>year 2025</v>
      </c>
      <c r="E387" s="332">
        <f t="shared" si="5"/>
        <v>0</v>
      </c>
      <c r="F387" s="143">
        <v>0</v>
      </c>
      <c r="G387" s="144">
        <v>0</v>
      </c>
      <c r="H387" s="146">
        <v>0</v>
      </c>
      <c r="I387" s="334">
        <v>0</v>
      </c>
    </row>
    <row r="388" spans="2:9" ht="12.75" hidden="1" customHeight="1" x14ac:dyDescent="0.25">
      <c r="B388" s="13" t="s">
        <v>501</v>
      </c>
      <c r="C388" s="81" t="s">
        <v>502</v>
      </c>
      <c r="D388" s="256" t="str">
        <f>$D$12</f>
        <v>year 2026</v>
      </c>
      <c r="E388" s="268">
        <f t="shared" si="5"/>
        <v>0</v>
      </c>
      <c r="F388" s="139">
        <v>0</v>
      </c>
      <c r="G388" s="140">
        <v>0</v>
      </c>
      <c r="H388" s="146">
        <v>0</v>
      </c>
      <c r="I388" s="334">
        <v>0</v>
      </c>
    </row>
    <row r="389" spans="2:9" ht="12.75" hidden="1" customHeight="1" x14ac:dyDescent="0.25">
      <c r="C389" s="56"/>
      <c r="D389" s="340" t="str">
        <f>$D$13</f>
        <v>year 2025</v>
      </c>
      <c r="E389" s="332">
        <f t="shared" si="5"/>
        <v>0</v>
      </c>
      <c r="F389" s="143">
        <v>0</v>
      </c>
      <c r="G389" s="144">
        <v>0</v>
      </c>
      <c r="H389" s="146">
        <v>0</v>
      </c>
      <c r="I389" s="334">
        <v>0</v>
      </c>
    </row>
    <row r="390" spans="2:9" ht="12.75" hidden="1" customHeight="1" x14ac:dyDescent="0.25">
      <c r="B390" s="13" t="s">
        <v>503</v>
      </c>
      <c r="C390" s="81" t="s">
        <v>504</v>
      </c>
      <c r="D390" s="256" t="str">
        <f>$D$12</f>
        <v>year 2026</v>
      </c>
      <c r="E390" s="268">
        <f t="shared" si="5"/>
        <v>0</v>
      </c>
      <c r="F390" s="139">
        <v>0</v>
      </c>
      <c r="G390" s="140">
        <v>0</v>
      </c>
      <c r="H390" s="146">
        <v>0</v>
      </c>
      <c r="I390" s="334">
        <v>0</v>
      </c>
    </row>
    <row r="391" spans="2:9" ht="12.75" hidden="1" customHeight="1" x14ac:dyDescent="0.25">
      <c r="C391" s="56"/>
      <c r="D391" s="340" t="str">
        <f>$D$13</f>
        <v>year 2025</v>
      </c>
      <c r="E391" s="332">
        <f t="shared" si="5"/>
        <v>0</v>
      </c>
      <c r="F391" s="143">
        <v>0</v>
      </c>
      <c r="G391" s="144">
        <v>0</v>
      </c>
      <c r="H391" s="146">
        <v>0</v>
      </c>
      <c r="I391" s="334">
        <v>0</v>
      </c>
    </row>
    <row r="392" spans="2:9" ht="12.75" hidden="1" customHeight="1" x14ac:dyDescent="0.25">
      <c r="B392" s="13" t="s">
        <v>505</v>
      </c>
      <c r="C392" s="81" t="s">
        <v>506</v>
      </c>
      <c r="D392" s="256" t="str">
        <f>$D$12</f>
        <v>year 2026</v>
      </c>
      <c r="E392" s="268">
        <f t="shared" si="5"/>
        <v>0</v>
      </c>
      <c r="F392" s="139">
        <v>0</v>
      </c>
      <c r="G392" s="140">
        <v>0</v>
      </c>
      <c r="H392" s="146">
        <v>0</v>
      </c>
      <c r="I392" s="334">
        <v>0</v>
      </c>
    </row>
    <row r="393" spans="2:9" ht="12.75" hidden="1" customHeight="1" x14ac:dyDescent="0.25">
      <c r="C393" s="56"/>
      <c r="D393" s="340" t="str">
        <f>$D$13</f>
        <v>year 2025</v>
      </c>
      <c r="E393" s="332">
        <f t="shared" si="5"/>
        <v>0</v>
      </c>
      <c r="F393" s="143">
        <v>0</v>
      </c>
      <c r="G393" s="144">
        <v>0</v>
      </c>
      <c r="H393" s="146">
        <v>0</v>
      </c>
      <c r="I393" s="334">
        <v>0</v>
      </c>
    </row>
    <row r="394" spans="2:9" ht="12.75" hidden="1" customHeight="1" x14ac:dyDescent="0.25">
      <c r="B394" s="13" t="s">
        <v>139</v>
      </c>
      <c r="C394" s="81" t="s">
        <v>507</v>
      </c>
      <c r="D394" s="256" t="str">
        <f>$D$12</f>
        <v>year 2026</v>
      </c>
      <c r="E394" s="268">
        <f t="shared" si="5"/>
        <v>0</v>
      </c>
      <c r="F394" s="139">
        <v>0</v>
      </c>
      <c r="G394" s="140">
        <v>0</v>
      </c>
      <c r="H394" s="146">
        <v>0</v>
      </c>
      <c r="I394" s="334">
        <v>0</v>
      </c>
    </row>
    <row r="395" spans="2:9" ht="12.75" hidden="1" customHeight="1" x14ac:dyDescent="0.25">
      <c r="C395" s="56"/>
      <c r="D395" s="340" t="str">
        <f>$D$13</f>
        <v>year 2025</v>
      </c>
      <c r="E395" s="332">
        <f t="shared" si="5"/>
        <v>0</v>
      </c>
      <c r="F395" s="143">
        <v>0</v>
      </c>
      <c r="G395" s="144">
        <v>0</v>
      </c>
      <c r="H395" s="146">
        <v>0</v>
      </c>
      <c r="I395" s="334">
        <v>0</v>
      </c>
    </row>
    <row r="396" spans="2:9" ht="12.75" hidden="1" customHeight="1" x14ac:dyDescent="0.25">
      <c r="B396" s="13" t="s">
        <v>508</v>
      </c>
      <c r="C396" s="81" t="s">
        <v>509</v>
      </c>
      <c r="D396" s="256" t="str">
        <f>$D$12</f>
        <v>year 2026</v>
      </c>
      <c r="E396" s="268">
        <f t="shared" ref="E396:E459" si="6">SUM(F396:G396)</f>
        <v>0</v>
      </c>
      <c r="F396" s="139">
        <v>0</v>
      </c>
      <c r="G396" s="140">
        <v>0</v>
      </c>
      <c r="H396" s="146">
        <v>0</v>
      </c>
      <c r="I396" s="334">
        <v>0</v>
      </c>
    </row>
    <row r="397" spans="2:9" ht="12.75" hidden="1" customHeight="1" x14ac:dyDescent="0.25">
      <c r="C397" s="56"/>
      <c r="D397" s="340" t="str">
        <f>$D$13</f>
        <v>year 2025</v>
      </c>
      <c r="E397" s="332">
        <f t="shared" si="6"/>
        <v>0</v>
      </c>
      <c r="F397" s="143">
        <v>0</v>
      </c>
      <c r="G397" s="144">
        <v>0</v>
      </c>
      <c r="H397" s="146">
        <v>0</v>
      </c>
      <c r="I397" s="334">
        <v>0</v>
      </c>
    </row>
    <row r="398" spans="2:9" ht="12.75" hidden="1" customHeight="1" x14ac:dyDescent="0.25">
      <c r="B398" s="13" t="s">
        <v>510</v>
      </c>
      <c r="C398" s="81" t="s">
        <v>511</v>
      </c>
      <c r="D398" s="256" t="str">
        <f>$D$12</f>
        <v>year 2026</v>
      </c>
      <c r="E398" s="268">
        <f t="shared" si="6"/>
        <v>0</v>
      </c>
      <c r="F398" s="139">
        <v>0</v>
      </c>
      <c r="G398" s="140">
        <v>0</v>
      </c>
      <c r="H398" s="146">
        <v>0</v>
      </c>
      <c r="I398" s="334">
        <v>0</v>
      </c>
    </row>
    <row r="399" spans="2:9" ht="12.75" hidden="1" customHeight="1" x14ac:dyDescent="0.25">
      <c r="C399" s="56"/>
      <c r="D399" s="340" t="str">
        <f>$D$13</f>
        <v>year 2025</v>
      </c>
      <c r="E399" s="332">
        <f t="shared" si="6"/>
        <v>0</v>
      </c>
      <c r="F399" s="143">
        <v>0</v>
      </c>
      <c r="G399" s="144">
        <v>0</v>
      </c>
      <c r="H399" s="146">
        <v>0</v>
      </c>
      <c r="I399" s="334">
        <v>0</v>
      </c>
    </row>
    <row r="400" spans="2:9" ht="12.75" hidden="1" customHeight="1" x14ac:dyDescent="0.25">
      <c r="B400" s="13" t="s">
        <v>512</v>
      </c>
      <c r="C400" s="81" t="s">
        <v>513</v>
      </c>
      <c r="D400" s="256" t="str">
        <f>$D$12</f>
        <v>year 2026</v>
      </c>
      <c r="E400" s="268">
        <f t="shared" si="6"/>
        <v>0</v>
      </c>
      <c r="F400" s="139">
        <v>0</v>
      </c>
      <c r="G400" s="140">
        <v>0</v>
      </c>
      <c r="H400" s="146">
        <v>0</v>
      </c>
      <c r="I400" s="334">
        <v>0</v>
      </c>
    </row>
    <row r="401" spans="2:9" ht="12.75" hidden="1" customHeight="1" x14ac:dyDescent="0.25">
      <c r="C401" s="56"/>
      <c r="D401" s="340" t="str">
        <f>$D$13</f>
        <v>year 2025</v>
      </c>
      <c r="E401" s="332">
        <f t="shared" si="6"/>
        <v>0</v>
      </c>
      <c r="F401" s="143">
        <v>0</v>
      </c>
      <c r="G401" s="144">
        <v>0</v>
      </c>
      <c r="H401" s="146">
        <v>0</v>
      </c>
      <c r="I401" s="334">
        <v>0</v>
      </c>
    </row>
    <row r="402" spans="2:9" ht="12.75" hidden="1" customHeight="1" x14ac:dyDescent="0.25">
      <c r="B402" s="13" t="s">
        <v>514</v>
      </c>
      <c r="C402" s="81" t="s">
        <v>515</v>
      </c>
      <c r="D402" s="256" t="str">
        <f>$D$12</f>
        <v>year 2026</v>
      </c>
      <c r="E402" s="268">
        <f t="shared" si="6"/>
        <v>0</v>
      </c>
      <c r="F402" s="139">
        <v>0</v>
      </c>
      <c r="G402" s="140">
        <v>0</v>
      </c>
      <c r="H402" s="146">
        <v>0</v>
      </c>
      <c r="I402" s="334">
        <v>0</v>
      </c>
    </row>
    <row r="403" spans="2:9" ht="12.75" hidden="1" customHeight="1" x14ac:dyDescent="0.25">
      <c r="C403" s="56"/>
      <c r="D403" s="340" t="str">
        <f>$D$13</f>
        <v>year 2025</v>
      </c>
      <c r="E403" s="332">
        <f t="shared" si="6"/>
        <v>0</v>
      </c>
      <c r="F403" s="143">
        <v>0</v>
      </c>
      <c r="G403" s="144">
        <v>0</v>
      </c>
      <c r="H403" s="146">
        <v>0</v>
      </c>
      <c r="I403" s="334">
        <v>0</v>
      </c>
    </row>
    <row r="404" spans="2:9" ht="12.75" hidden="1" customHeight="1" x14ac:dyDescent="0.25">
      <c r="B404" s="13" t="s">
        <v>516</v>
      </c>
      <c r="C404" s="81" t="s">
        <v>517</v>
      </c>
      <c r="D404" s="256" t="str">
        <f>$D$12</f>
        <v>year 2026</v>
      </c>
      <c r="E404" s="268">
        <f t="shared" si="6"/>
        <v>0</v>
      </c>
      <c r="F404" s="139">
        <v>0</v>
      </c>
      <c r="G404" s="140">
        <v>0</v>
      </c>
      <c r="H404" s="146">
        <v>0</v>
      </c>
      <c r="I404" s="334">
        <v>0</v>
      </c>
    </row>
    <row r="405" spans="2:9" ht="12.75" hidden="1" customHeight="1" x14ac:dyDescent="0.25">
      <c r="C405" s="56"/>
      <c r="D405" s="340" t="str">
        <f>$D$13</f>
        <v>year 2025</v>
      </c>
      <c r="E405" s="332">
        <f t="shared" si="6"/>
        <v>0</v>
      </c>
      <c r="F405" s="143">
        <v>0</v>
      </c>
      <c r="G405" s="144">
        <v>0</v>
      </c>
      <c r="H405" s="146">
        <v>0</v>
      </c>
      <c r="I405" s="334">
        <v>0</v>
      </c>
    </row>
    <row r="406" spans="2:9" ht="12.75" hidden="1" customHeight="1" x14ac:dyDescent="0.25">
      <c r="B406" s="13" t="s">
        <v>518</v>
      </c>
      <c r="C406" s="81" t="s">
        <v>519</v>
      </c>
      <c r="D406" s="256" t="str">
        <f>$D$12</f>
        <v>year 2026</v>
      </c>
      <c r="E406" s="268">
        <f t="shared" si="6"/>
        <v>0</v>
      </c>
      <c r="F406" s="139">
        <v>0</v>
      </c>
      <c r="G406" s="140">
        <v>0</v>
      </c>
      <c r="H406" s="146">
        <v>0</v>
      </c>
      <c r="I406" s="334">
        <v>0</v>
      </c>
    </row>
    <row r="407" spans="2:9" ht="12.75" hidden="1" customHeight="1" x14ac:dyDescent="0.25">
      <c r="C407" s="56"/>
      <c r="D407" s="340" t="str">
        <f>$D$13</f>
        <v>year 2025</v>
      </c>
      <c r="E407" s="332">
        <f t="shared" si="6"/>
        <v>0</v>
      </c>
      <c r="F407" s="143">
        <v>0</v>
      </c>
      <c r="G407" s="144">
        <v>0</v>
      </c>
      <c r="H407" s="146">
        <v>0</v>
      </c>
      <c r="I407" s="334">
        <v>0</v>
      </c>
    </row>
    <row r="408" spans="2:9" ht="12.75" hidden="1" customHeight="1" x14ac:dyDescent="0.25">
      <c r="B408" s="13" t="s">
        <v>141</v>
      </c>
      <c r="C408" s="81" t="s">
        <v>520</v>
      </c>
      <c r="D408" s="256" t="str">
        <f>$D$12</f>
        <v>year 2026</v>
      </c>
      <c r="E408" s="268">
        <f t="shared" si="6"/>
        <v>0</v>
      </c>
      <c r="F408" s="139">
        <v>0</v>
      </c>
      <c r="G408" s="140">
        <v>0</v>
      </c>
      <c r="H408" s="146">
        <v>0</v>
      </c>
      <c r="I408" s="334">
        <v>0</v>
      </c>
    </row>
    <row r="409" spans="2:9" ht="12.75" hidden="1" customHeight="1" x14ac:dyDescent="0.25">
      <c r="C409" s="56"/>
      <c r="D409" s="340" t="str">
        <f>$D$13</f>
        <v>year 2025</v>
      </c>
      <c r="E409" s="332">
        <f t="shared" si="6"/>
        <v>0</v>
      </c>
      <c r="F409" s="143">
        <v>0</v>
      </c>
      <c r="G409" s="144">
        <v>0</v>
      </c>
      <c r="H409" s="146">
        <v>0</v>
      </c>
      <c r="I409" s="334">
        <v>0</v>
      </c>
    </row>
    <row r="410" spans="2:9" ht="12.75" hidden="1" customHeight="1" x14ac:dyDescent="0.25">
      <c r="B410" s="13" t="s">
        <v>521</v>
      </c>
      <c r="C410" s="81" t="s">
        <v>522</v>
      </c>
      <c r="D410" s="256" t="str">
        <f>$D$12</f>
        <v>year 2026</v>
      </c>
      <c r="E410" s="268">
        <f t="shared" si="6"/>
        <v>0</v>
      </c>
      <c r="F410" s="139">
        <v>0</v>
      </c>
      <c r="G410" s="140">
        <v>0</v>
      </c>
      <c r="H410" s="146">
        <v>0</v>
      </c>
      <c r="I410" s="334">
        <v>0</v>
      </c>
    </row>
    <row r="411" spans="2:9" ht="12.75" hidden="1" customHeight="1" x14ac:dyDescent="0.25">
      <c r="C411" s="56"/>
      <c r="D411" s="340" t="str">
        <f>$D$13</f>
        <v>year 2025</v>
      </c>
      <c r="E411" s="332">
        <f t="shared" si="6"/>
        <v>0</v>
      </c>
      <c r="F411" s="143">
        <v>0</v>
      </c>
      <c r="G411" s="144">
        <v>0</v>
      </c>
      <c r="H411" s="146">
        <v>0</v>
      </c>
      <c r="I411" s="334">
        <v>0</v>
      </c>
    </row>
    <row r="412" spans="2:9" ht="12.75" hidden="1" customHeight="1" x14ac:dyDescent="0.25">
      <c r="B412" s="13" t="s">
        <v>157</v>
      </c>
      <c r="C412" s="81" t="s">
        <v>523</v>
      </c>
      <c r="D412" s="256" t="str">
        <f>$D$12</f>
        <v>year 2026</v>
      </c>
      <c r="E412" s="268">
        <f t="shared" si="6"/>
        <v>0</v>
      </c>
      <c r="F412" s="139">
        <v>0</v>
      </c>
      <c r="G412" s="140">
        <v>0</v>
      </c>
      <c r="H412" s="146">
        <v>0</v>
      </c>
      <c r="I412" s="334">
        <v>0</v>
      </c>
    </row>
    <row r="413" spans="2:9" ht="12.75" hidden="1" customHeight="1" x14ac:dyDescent="0.25">
      <c r="C413" s="56"/>
      <c r="D413" s="340" t="str">
        <f>$D$13</f>
        <v>year 2025</v>
      </c>
      <c r="E413" s="332">
        <f t="shared" si="6"/>
        <v>0</v>
      </c>
      <c r="F413" s="143">
        <v>0</v>
      </c>
      <c r="G413" s="144">
        <v>0</v>
      </c>
      <c r="H413" s="146">
        <v>0</v>
      </c>
      <c r="I413" s="334">
        <v>0</v>
      </c>
    </row>
    <row r="414" spans="2:9" ht="12.75" hidden="1" customHeight="1" x14ac:dyDescent="0.25">
      <c r="B414" s="13" t="s">
        <v>524</v>
      </c>
      <c r="C414" s="81" t="s">
        <v>525</v>
      </c>
      <c r="D414" s="256" t="str">
        <f>$D$12</f>
        <v>year 2026</v>
      </c>
      <c r="E414" s="268">
        <f t="shared" si="6"/>
        <v>0</v>
      </c>
      <c r="F414" s="139">
        <v>0</v>
      </c>
      <c r="G414" s="140">
        <v>0</v>
      </c>
      <c r="H414" s="146">
        <v>0</v>
      </c>
      <c r="I414" s="334">
        <v>0</v>
      </c>
    </row>
    <row r="415" spans="2:9" ht="12.75" hidden="1" customHeight="1" x14ac:dyDescent="0.25">
      <c r="C415" s="56"/>
      <c r="D415" s="340" t="str">
        <f>$D$13</f>
        <v>year 2025</v>
      </c>
      <c r="E415" s="332">
        <f t="shared" si="6"/>
        <v>0</v>
      </c>
      <c r="F415" s="143">
        <v>0</v>
      </c>
      <c r="G415" s="144">
        <v>0</v>
      </c>
      <c r="H415" s="146">
        <v>0</v>
      </c>
      <c r="I415" s="334">
        <v>0</v>
      </c>
    </row>
    <row r="416" spans="2:9" ht="12.75" hidden="1" customHeight="1" x14ac:dyDescent="0.25">
      <c r="B416" s="13" t="s">
        <v>526</v>
      </c>
      <c r="C416" s="81" t="s">
        <v>158</v>
      </c>
      <c r="D416" s="256" t="str">
        <f>$D$12</f>
        <v>year 2026</v>
      </c>
      <c r="E416" s="268">
        <f t="shared" si="6"/>
        <v>0</v>
      </c>
      <c r="F416" s="139">
        <v>0</v>
      </c>
      <c r="G416" s="140">
        <v>0</v>
      </c>
      <c r="H416" s="146">
        <v>0</v>
      </c>
      <c r="I416" s="334">
        <v>0</v>
      </c>
    </row>
    <row r="417" spans="2:9" ht="12.75" hidden="1" customHeight="1" x14ac:dyDescent="0.25">
      <c r="C417" s="56"/>
      <c r="D417" s="340" t="str">
        <f>$D$13</f>
        <v>year 2025</v>
      </c>
      <c r="E417" s="332">
        <f t="shared" si="6"/>
        <v>0</v>
      </c>
      <c r="F417" s="143">
        <v>0</v>
      </c>
      <c r="G417" s="144">
        <v>0</v>
      </c>
      <c r="H417" s="146">
        <v>0</v>
      </c>
      <c r="I417" s="334">
        <v>0</v>
      </c>
    </row>
    <row r="418" spans="2:9" ht="12.75" hidden="1" customHeight="1" x14ac:dyDescent="0.25">
      <c r="B418" s="13" t="s">
        <v>527</v>
      </c>
      <c r="C418" s="81" t="s">
        <v>528</v>
      </c>
      <c r="D418" s="256" t="str">
        <f>$D$12</f>
        <v>year 2026</v>
      </c>
      <c r="E418" s="268">
        <f t="shared" si="6"/>
        <v>0</v>
      </c>
      <c r="F418" s="139">
        <v>0</v>
      </c>
      <c r="G418" s="140">
        <v>0</v>
      </c>
      <c r="H418" s="146">
        <v>0</v>
      </c>
      <c r="I418" s="334">
        <v>0</v>
      </c>
    </row>
    <row r="419" spans="2:9" ht="12.75" hidden="1" customHeight="1" x14ac:dyDescent="0.25">
      <c r="C419" s="56"/>
      <c r="D419" s="340" t="str">
        <f>$D$13</f>
        <v>year 2025</v>
      </c>
      <c r="E419" s="332">
        <f t="shared" si="6"/>
        <v>0</v>
      </c>
      <c r="F419" s="143">
        <v>0</v>
      </c>
      <c r="G419" s="144">
        <v>0</v>
      </c>
      <c r="H419" s="146">
        <v>0</v>
      </c>
      <c r="I419" s="334">
        <v>0</v>
      </c>
    </row>
    <row r="420" spans="2:9" ht="12.75" hidden="1" customHeight="1" x14ac:dyDescent="0.25">
      <c r="B420" s="13" t="s">
        <v>529</v>
      </c>
      <c r="C420" s="81" t="s">
        <v>530</v>
      </c>
      <c r="D420" s="256" t="str">
        <f>$D$12</f>
        <v>year 2026</v>
      </c>
      <c r="E420" s="268">
        <f t="shared" si="6"/>
        <v>0</v>
      </c>
      <c r="F420" s="139">
        <v>0</v>
      </c>
      <c r="G420" s="140">
        <v>0</v>
      </c>
      <c r="H420" s="146">
        <v>0</v>
      </c>
      <c r="I420" s="334">
        <v>0</v>
      </c>
    </row>
    <row r="421" spans="2:9" ht="12.75" hidden="1" customHeight="1" x14ac:dyDescent="0.25">
      <c r="C421" s="56"/>
      <c r="D421" s="340" t="str">
        <f>$D$13</f>
        <v>year 2025</v>
      </c>
      <c r="E421" s="332">
        <f t="shared" si="6"/>
        <v>0</v>
      </c>
      <c r="F421" s="143">
        <v>0</v>
      </c>
      <c r="G421" s="144">
        <v>0</v>
      </c>
      <c r="H421" s="146">
        <v>0</v>
      </c>
      <c r="I421" s="334">
        <v>0</v>
      </c>
    </row>
    <row r="422" spans="2:9" ht="12.75" hidden="1" customHeight="1" x14ac:dyDescent="0.25">
      <c r="B422" s="13" t="s">
        <v>531</v>
      </c>
      <c r="C422" s="81" t="s">
        <v>532</v>
      </c>
      <c r="D422" s="256" t="str">
        <f>$D$12</f>
        <v>year 2026</v>
      </c>
      <c r="E422" s="268">
        <f t="shared" si="6"/>
        <v>0</v>
      </c>
      <c r="F422" s="139">
        <v>0</v>
      </c>
      <c r="G422" s="140">
        <v>0</v>
      </c>
      <c r="H422" s="146">
        <v>0</v>
      </c>
      <c r="I422" s="334">
        <v>0</v>
      </c>
    </row>
    <row r="423" spans="2:9" ht="12.75" hidden="1" customHeight="1" x14ac:dyDescent="0.25">
      <c r="C423" s="56"/>
      <c r="D423" s="340" t="str">
        <f>$D$13</f>
        <v>year 2025</v>
      </c>
      <c r="E423" s="332">
        <f t="shared" si="6"/>
        <v>0</v>
      </c>
      <c r="F423" s="143">
        <v>0</v>
      </c>
      <c r="G423" s="144">
        <v>0</v>
      </c>
      <c r="H423" s="146">
        <v>0</v>
      </c>
      <c r="I423" s="334">
        <v>0</v>
      </c>
    </row>
    <row r="424" spans="2:9" ht="12.75" hidden="1" customHeight="1" x14ac:dyDescent="0.25">
      <c r="B424" s="13" t="s">
        <v>533</v>
      </c>
      <c r="C424" s="81" t="s">
        <v>534</v>
      </c>
      <c r="D424" s="256" t="str">
        <f>$D$12</f>
        <v>year 2026</v>
      </c>
      <c r="E424" s="268">
        <f t="shared" si="6"/>
        <v>0</v>
      </c>
      <c r="F424" s="139">
        <v>0</v>
      </c>
      <c r="G424" s="140">
        <v>0</v>
      </c>
      <c r="H424" s="146">
        <v>0</v>
      </c>
      <c r="I424" s="334">
        <v>0</v>
      </c>
    </row>
    <row r="425" spans="2:9" ht="12.75" hidden="1" customHeight="1" x14ac:dyDescent="0.25">
      <c r="C425" s="56"/>
      <c r="D425" s="340" t="str">
        <f>$D$13</f>
        <v>year 2025</v>
      </c>
      <c r="E425" s="332">
        <f t="shared" si="6"/>
        <v>0</v>
      </c>
      <c r="F425" s="143">
        <v>0</v>
      </c>
      <c r="G425" s="144">
        <v>0</v>
      </c>
      <c r="H425" s="146">
        <v>0</v>
      </c>
      <c r="I425" s="334">
        <v>0</v>
      </c>
    </row>
    <row r="426" spans="2:9" ht="12.75" hidden="1" customHeight="1" x14ac:dyDescent="0.25">
      <c r="B426" s="13" t="s">
        <v>535</v>
      </c>
      <c r="C426" s="81" t="s">
        <v>536</v>
      </c>
      <c r="D426" s="256" t="str">
        <f>$D$12</f>
        <v>year 2026</v>
      </c>
      <c r="E426" s="268">
        <f t="shared" si="6"/>
        <v>0</v>
      </c>
      <c r="F426" s="139">
        <v>0</v>
      </c>
      <c r="G426" s="140">
        <v>0</v>
      </c>
      <c r="H426" s="146">
        <v>0</v>
      </c>
      <c r="I426" s="334">
        <v>0</v>
      </c>
    </row>
    <row r="427" spans="2:9" ht="12.75" hidden="1" customHeight="1" x14ac:dyDescent="0.25">
      <c r="C427" s="56"/>
      <c r="D427" s="340" t="str">
        <f>$D$13</f>
        <v>year 2025</v>
      </c>
      <c r="E427" s="332">
        <f t="shared" si="6"/>
        <v>0</v>
      </c>
      <c r="F427" s="143">
        <v>0</v>
      </c>
      <c r="G427" s="144">
        <v>0</v>
      </c>
      <c r="H427" s="146">
        <v>0</v>
      </c>
      <c r="I427" s="334">
        <v>0</v>
      </c>
    </row>
    <row r="428" spans="2:9" ht="12.75" hidden="1" customHeight="1" x14ac:dyDescent="0.25">
      <c r="B428" s="13" t="s">
        <v>537</v>
      </c>
      <c r="C428" s="81" t="s">
        <v>538</v>
      </c>
      <c r="D428" s="256" t="str">
        <f>$D$12</f>
        <v>year 2026</v>
      </c>
      <c r="E428" s="268">
        <f t="shared" si="6"/>
        <v>0</v>
      </c>
      <c r="F428" s="139">
        <v>0</v>
      </c>
      <c r="G428" s="140">
        <v>0</v>
      </c>
      <c r="H428" s="146">
        <v>0</v>
      </c>
      <c r="I428" s="334">
        <v>0</v>
      </c>
    </row>
    <row r="429" spans="2:9" ht="12.75" hidden="1" customHeight="1" x14ac:dyDescent="0.25">
      <c r="C429" s="56"/>
      <c r="D429" s="340" t="str">
        <f>$D$13</f>
        <v>year 2025</v>
      </c>
      <c r="E429" s="332">
        <f t="shared" si="6"/>
        <v>0</v>
      </c>
      <c r="F429" s="143">
        <v>0</v>
      </c>
      <c r="G429" s="144">
        <v>0</v>
      </c>
      <c r="H429" s="146">
        <v>0</v>
      </c>
      <c r="I429" s="334">
        <v>0</v>
      </c>
    </row>
    <row r="430" spans="2:9" ht="12.75" hidden="1" customHeight="1" x14ac:dyDescent="0.25">
      <c r="B430" s="13" t="s">
        <v>539</v>
      </c>
      <c r="C430" s="81" t="s">
        <v>540</v>
      </c>
      <c r="D430" s="256" t="str">
        <f>$D$12</f>
        <v>year 2026</v>
      </c>
      <c r="E430" s="268">
        <f t="shared" si="6"/>
        <v>0</v>
      </c>
      <c r="F430" s="139">
        <v>0</v>
      </c>
      <c r="G430" s="140">
        <v>0</v>
      </c>
      <c r="H430" s="146">
        <v>0</v>
      </c>
      <c r="I430" s="334">
        <v>0</v>
      </c>
    </row>
    <row r="431" spans="2:9" ht="12.75" hidden="1" customHeight="1" x14ac:dyDescent="0.25">
      <c r="C431" s="56"/>
      <c r="D431" s="340" t="str">
        <f>$D$13</f>
        <v>year 2025</v>
      </c>
      <c r="E431" s="332">
        <f t="shared" si="6"/>
        <v>0</v>
      </c>
      <c r="F431" s="143">
        <v>0</v>
      </c>
      <c r="G431" s="144">
        <v>0</v>
      </c>
      <c r="H431" s="146">
        <v>0</v>
      </c>
      <c r="I431" s="334">
        <v>0</v>
      </c>
    </row>
    <row r="432" spans="2:9" ht="12.75" hidden="1" customHeight="1" x14ac:dyDescent="0.25">
      <c r="B432" s="13" t="s">
        <v>143</v>
      </c>
      <c r="C432" s="81" t="s">
        <v>541</v>
      </c>
      <c r="D432" s="256" t="str">
        <f>$D$12</f>
        <v>year 2026</v>
      </c>
      <c r="E432" s="268">
        <f t="shared" si="6"/>
        <v>0</v>
      </c>
      <c r="F432" s="139">
        <v>0</v>
      </c>
      <c r="G432" s="140">
        <v>0</v>
      </c>
      <c r="H432" s="146">
        <v>0</v>
      </c>
      <c r="I432" s="334">
        <v>0</v>
      </c>
    </row>
    <row r="433" spans="3:9" ht="12.75" hidden="1" customHeight="1" x14ac:dyDescent="0.25">
      <c r="C433" s="319"/>
      <c r="D433" s="341" t="str">
        <f>$D$13</f>
        <v>year 2025</v>
      </c>
      <c r="E433" s="335">
        <f t="shared" si="6"/>
        <v>0</v>
      </c>
      <c r="F433" s="336">
        <v>0</v>
      </c>
      <c r="G433" s="337">
        <v>0</v>
      </c>
      <c r="H433" s="338">
        <v>0</v>
      </c>
      <c r="I433" s="339">
        <v>0</v>
      </c>
    </row>
    <row r="434" spans="3:9" ht="12.75" hidden="1" customHeight="1" x14ac:dyDescent="0.25">
      <c r="C434" s="81" t="s">
        <v>542</v>
      </c>
      <c r="D434" s="256" t="str">
        <f>$D$12</f>
        <v>year 2026</v>
      </c>
      <c r="E434" s="268">
        <f t="shared" si="6"/>
        <v>0</v>
      </c>
      <c r="F434" s="139">
        <v>0</v>
      </c>
      <c r="G434" s="140">
        <v>0</v>
      </c>
      <c r="H434" s="146">
        <v>0</v>
      </c>
      <c r="I434" s="334">
        <v>0</v>
      </c>
    </row>
    <row r="435" spans="3:9" ht="12.75" hidden="1" customHeight="1" x14ac:dyDescent="0.25">
      <c r="C435" s="319"/>
      <c r="D435" s="341" t="str">
        <f>$D$13</f>
        <v>year 2025</v>
      </c>
      <c r="E435" s="335">
        <f t="shared" si="6"/>
        <v>0</v>
      </c>
      <c r="F435" s="336">
        <v>0</v>
      </c>
      <c r="G435" s="337">
        <v>0</v>
      </c>
      <c r="H435" s="338">
        <v>0</v>
      </c>
      <c r="I435" s="339">
        <v>0</v>
      </c>
    </row>
  </sheetData>
  <mergeCells count="4">
    <mergeCell ref="I8:I10"/>
    <mergeCell ref="H8:H10"/>
    <mergeCell ref="C5:I5"/>
    <mergeCell ref="C4:I4"/>
  </mergeCells>
  <printOptions horizontalCentered="1"/>
  <pageMargins left="0.78749999999999998" right="0.31527777777777799" top="0.78749999999999998" bottom="0.86597222222222203" header="0.51180555555555496" footer="0.39374999999999999"/>
  <pageSetup paperSize="9" scale="78" orientation="portrait" r:id="rId1"/>
  <headerFooter>
    <oddFooter>&amp;L&amp;8 &amp;C&amp;8 &amp;R&amp;8 Seite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fitToPage="1"/>
  </sheetPr>
  <dimension ref="A1:IW435"/>
  <sheetViews>
    <sheetView showGridLines="0" showRowColHeaders="0" view="pageBreakPreview" zoomScaleNormal="100" workbookViewId="0">
      <selection activeCell="E12" sqref="E12"/>
    </sheetView>
  </sheetViews>
  <sheetFormatPr baseColWidth="10" defaultColWidth="9.1796875" defaultRowHeight="12.5" x14ac:dyDescent="0.25"/>
  <cols>
    <col min="1" max="1" width="0.81640625" style="12" customWidth="1"/>
    <col min="2" max="2" width="11.453125" style="13" hidden="1" customWidth="1"/>
    <col min="3" max="3" width="22.6328125" style="12" customWidth="1"/>
    <col min="4" max="4" width="8.6328125" style="12" customWidth="1"/>
    <col min="5" max="5" width="20.6328125" style="12" customWidth="1"/>
    <col min="6" max="7" width="19.6328125" style="12" customWidth="1"/>
    <col min="8" max="257" width="11.453125" style="12" customWidth="1"/>
    <col min="258" max="1025" width="11.453125" customWidth="1"/>
  </cols>
  <sheetData>
    <row r="1" spans="2:11" ht="5.25" customHeight="1" x14ac:dyDescent="0.25"/>
    <row r="2" spans="2:11" ht="12.75" customHeight="1" x14ac:dyDescent="0.25">
      <c r="C2" s="13" t="s">
        <v>543</v>
      </c>
    </row>
    <row r="3" spans="2:11" ht="12.75" customHeight="1" x14ac:dyDescent="0.25"/>
    <row r="4" spans="2:11" ht="12.75" customHeight="1" x14ac:dyDescent="0.3">
      <c r="C4" s="447" t="s">
        <v>544</v>
      </c>
      <c r="D4" s="420"/>
      <c r="E4" s="420"/>
      <c r="F4" s="420"/>
      <c r="G4" s="420"/>
      <c r="H4" s="64"/>
      <c r="K4" s="64"/>
    </row>
    <row r="5" spans="2:11" ht="21.75" customHeight="1" x14ac:dyDescent="0.3">
      <c r="C5" s="429" t="s">
        <v>545</v>
      </c>
      <c r="D5" s="420"/>
      <c r="E5" s="420"/>
      <c r="F5" s="420"/>
      <c r="G5" s="420"/>
      <c r="H5" s="64"/>
      <c r="K5" s="64"/>
    </row>
    <row r="6" spans="2:11" ht="15" customHeight="1" x14ac:dyDescent="0.3">
      <c r="C6" s="63" t="str">
        <f>UebInstitutQuartal</f>
        <v>3. Quarter 2026</v>
      </c>
      <c r="D6" s="88"/>
      <c r="E6" s="88"/>
      <c r="F6" s="64"/>
      <c r="G6" s="64"/>
      <c r="H6" s="64"/>
      <c r="K6" s="64"/>
    </row>
    <row r="7" spans="2:11" ht="12.75" customHeight="1" x14ac:dyDescent="0.25">
      <c r="C7" s="23"/>
      <c r="D7" s="23"/>
      <c r="E7" s="23"/>
    </row>
    <row r="8" spans="2:11" ht="15" customHeight="1" x14ac:dyDescent="0.25">
      <c r="C8" s="23"/>
      <c r="D8" s="23"/>
      <c r="E8" s="343"/>
      <c r="F8" s="443" t="s">
        <v>546</v>
      </c>
      <c r="G8" s="440" t="s">
        <v>73</v>
      </c>
    </row>
    <row r="9" spans="2:11" ht="22" customHeight="1" x14ac:dyDescent="0.25">
      <c r="C9" s="23"/>
      <c r="D9" s="23"/>
      <c r="E9" s="344" t="s">
        <v>52</v>
      </c>
      <c r="F9" s="444"/>
      <c r="G9" s="441"/>
    </row>
    <row r="10" spans="2:11" ht="12.75" customHeight="1" x14ac:dyDescent="0.25">
      <c r="C10" s="23"/>
      <c r="D10" s="23"/>
      <c r="E10" s="345"/>
      <c r="F10" s="445"/>
      <c r="G10" s="442"/>
    </row>
    <row r="11" spans="2:11" ht="12.75" customHeight="1" x14ac:dyDescent="0.25">
      <c r="C11" s="277" t="s">
        <v>86</v>
      </c>
      <c r="D11" s="342" t="str">
        <f>AktQuartal</f>
        <v>3. Quarter</v>
      </c>
      <c r="E11" s="326" t="str">
        <f>Einheit_Waehrung</f>
        <v>€ mn.</v>
      </c>
      <c r="F11" s="329" t="str">
        <f>E11</f>
        <v>€ mn.</v>
      </c>
      <c r="G11" s="330" t="str">
        <f>E11</f>
        <v>€ mn.</v>
      </c>
    </row>
    <row r="12" spans="2:11" ht="12.75" customHeight="1" x14ac:dyDescent="0.25">
      <c r="B12" s="13" t="s">
        <v>87</v>
      </c>
      <c r="C12" s="81" t="s">
        <v>88</v>
      </c>
      <c r="D12" s="256" t="str">
        <f>"year "&amp;AktJahr</f>
        <v>year 2026</v>
      </c>
      <c r="E12" s="268">
        <v>0</v>
      </c>
      <c r="F12" s="141">
        <v>0</v>
      </c>
      <c r="G12" s="331">
        <v>0</v>
      </c>
    </row>
    <row r="13" spans="2:11" ht="12.75" customHeight="1" x14ac:dyDescent="0.25">
      <c r="C13" s="56"/>
      <c r="D13" s="340" t="str">
        <f>"year "&amp;(AktJahr-1)</f>
        <v>year 2025</v>
      </c>
      <c r="E13" s="332">
        <v>0</v>
      </c>
      <c r="F13" s="145">
        <v>0</v>
      </c>
      <c r="G13" s="333">
        <v>0</v>
      </c>
    </row>
    <row r="14" spans="2:11" ht="12.75" hidden="1" customHeight="1" x14ac:dyDescent="0.25">
      <c r="B14" s="13" t="s">
        <v>89</v>
      </c>
      <c r="C14" s="81" t="s">
        <v>90</v>
      </c>
      <c r="D14" s="256" t="str">
        <f>$D$12</f>
        <v>year 2026</v>
      </c>
      <c r="E14" s="268">
        <v>0</v>
      </c>
      <c r="F14" s="146">
        <v>0</v>
      </c>
      <c r="G14" s="334">
        <v>0</v>
      </c>
    </row>
    <row r="15" spans="2:11" ht="12.75" hidden="1" customHeight="1" x14ac:dyDescent="0.25">
      <c r="C15" s="319"/>
      <c r="D15" s="341" t="str">
        <f>$D$13</f>
        <v>year 2025</v>
      </c>
      <c r="E15" s="335">
        <v>0</v>
      </c>
      <c r="F15" s="338">
        <v>0</v>
      </c>
      <c r="G15" s="339">
        <v>0</v>
      </c>
    </row>
    <row r="16" spans="2:11" ht="12.75" hidden="1" customHeight="1" x14ac:dyDescent="0.25">
      <c r="B16" s="13" t="s">
        <v>192</v>
      </c>
      <c r="C16" s="258" t="s">
        <v>193</v>
      </c>
      <c r="D16" s="259" t="str">
        <f>$D$12</f>
        <v>year 2026</v>
      </c>
      <c r="E16" s="346">
        <v>0</v>
      </c>
      <c r="F16" s="347">
        <v>0</v>
      </c>
      <c r="G16" s="348">
        <v>0</v>
      </c>
    </row>
    <row r="17" spans="2:7" ht="12.75" hidden="1" customHeight="1" x14ac:dyDescent="0.25">
      <c r="C17" s="56"/>
      <c r="D17" s="55" t="str">
        <f>$D$13</f>
        <v>year 2025</v>
      </c>
      <c r="E17" s="142">
        <v>0</v>
      </c>
      <c r="F17" s="146">
        <v>0</v>
      </c>
      <c r="G17" s="147">
        <v>0</v>
      </c>
    </row>
    <row r="18" spans="2:7" ht="12.75" hidden="1" customHeight="1" x14ac:dyDescent="0.25">
      <c r="B18" s="13" t="s">
        <v>194</v>
      </c>
      <c r="C18" s="81" t="s">
        <v>195</v>
      </c>
      <c r="D18" s="82" t="str">
        <f>$D$12</f>
        <v>year 2026</v>
      </c>
      <c r="E18" s="138">
        <v>0</v>
      </c>
      <c r="F18" s="146">
        <v>0</v>
      </c>
      <c r="G18" s="147">
        <v>0</v>
      </c>
    </row>
    <row r="19" spans="2:7" ht="12.75" hidden="1" customHeight="1" x14ac:dyDescent="0.25">
      <c r="C19" s="56"/>
      <c r="D19" s="55" t="str">
        <f>$D$13</f>
        <v>year 2025</v>
      </c>
      <c r="E19" s="142">
        <v>0</v>
      </c>
      <c r="F19" s="146">
        <v>0</v>
      </c>
      <c r="G19" s="147">
        <v>0</v>
      </c>
    </row>
    <row r="20" spans="2:7" ht="12.75" hidden="1" customHeight="1" x14ac:dyDescent="0.25">
      <c r="B20" s="13" t="s">
        <v>196</v>
      </c>
      <c r="C20" s="81" t="s">
        <v>197</v>
      </c>
      <c r="D20" s="82" t="str">
        <f>$D$12</f>
        <v>year 2026</v>
      </c>
      <c r="E20" s="138">
        <v>0</v>
      </c>
      <c r="F20" s="146">
        <v>0</v>
      </c>
      <c r="G20" s="147">
        <v>0</v>
      </c>
    </row>
    <row r="21" spans="2:7" ht="12.75" hidden="1" customHeight="1" x14ac:dyDescent="0.25">
      <c r="C21" s="56"/>
      <c r="D21" s="55" t="str">
        <f>$D$13</f>
        <v>year 2025</v>
      </c>
      <c r="E21" s="142">
        <v>0</v>
      </c>
      <c r="F21" s="146">
        <v>0</v>
      </c>
      <c r="G21" s="147">
        <v>0</v>
      </c>
    </row>
    <row r="22" spans="2:7" ht="12.75" hidden="1" customHeight="1" x14ac:dyDescent="0.25">
      <c r="B22" s="13" t="s">
        <v>198</v>
      </c>
      <c r="C22" s="81" t="s">
        <v>199</v>
      </c>
      <c r="D22" s="82" t="str">
        <f>$D$12</f>
        <v>year 2026</v>
      </c>
      <c r="E22" s="138">
        <v>0</v>
      </c>
      <c r="F22" s="146">
        <v>0</v>
      </c>
      <c r="G22" s="147">
        <v>0</v>
      </c>
    </row>
    <row r="23" spans="2:7" ht="12.75" hidden="1" customHeight="1" x14ac:dyDescent="0.25">
      <c r="C23" s="56"/>
      <c r="D23" s="55" t="str">
        <f>$D$13</f>
        <v>year 2025</v>
      </c>
      <c r="E23" s="142">
        <v>0</v>
      </c>
      <c r="F23" s="146">
        <v>0</v>
      </c>
      <c r="G23" s="147">
        <v>0</v>
      </c>
    </row>
    <row r="24" spans="2:7" ht="12.75" hidden="1" customHeight="1" x14ac:dyDescent="0.25">
      <c r="B24" s="13" t="s">
        <v>200</v>
      </c>
      <c r="C24" s="81" t="s">
        <v>201</v>
      </c>
      <c r="D24" s="82" t="str">
        <f>$D$12</f>
        <v>year 2026</v>
      </c>
      <c r="E24" s="138">
        <v>0</v>
      </c>
      <c r="F24" s="146">
        <v>0</v>
      </c>
      <c r="G24" s="147">
        <v>0</v>
      </c>
    </row>
    <row r="25" spans="2:7" ht="12.75" hidden="1" customHeight="1" x14ac:dyDescent="0.25">
      <c r="C25" s="56"/>
      <c r="D25" s="55" t="str">
        <f>$D$13</f>
        <v>year 2025</v>
      </c>
      <c r="E25" s="142">
        <v>0</v>
      </c>
      <c r="F25" s="146">
        <v>0</v>
      </c>
      <c r="G25" s="147">
        <v>0</v>
      </c>
    </row>
    <row r="26" spans="2:7" ht="12.75" hidden="1" customHeight="1" x14ac:dyDescent="0.25">
      <c r="B26" s="13" t="s">
        <v>202</v>
      </c>
      <c r="C26" s="81" t="s">
        <v>203</v>
      </c>
      <c r="D26" s="82" t="str">
        <f>$D$12</f>
        <v>year 2026</v>
      </c>
      <c r="E26" s="138">
        <v>0</v>
      </c>
      <c r="F26" s="146">
        <v>0</v>
      </c>
      <c r="G26" s="147">
        <v>0</v>
      </c>
    </row>
    <row r="27" spans="2:7" ht="12.75" hidden="1" customHeight="1" x14ac:dyDescent="0.25">
      <c r="C27" s="56"/>
      <c r="D27" s="55" t="str">
        <f>$D$13</f>
        <v>year 2025</v>
      </c>
      <c r="E27" s="142">
        <v>0</v>
      </c>
      <c r="F27" s="146">
        <v>0</v>
      </c>
      <c r="G27" s="147">
        <v>0</v>
      </c>
    </row>
    <row r="28" spans="2:7" ht="12.75" hidden="1" customHeight="1" x14ac:dyDescent="0.25">
      <c r="B28" s="13" t="s">
        <v>204</v>
      </c>
      <c r="C28" s="81" t="s">
        <v>205</v>
      </c>
      <c r="D28" s="82" t="str">
        <f>$D$12</f>
        <v>year 2026</v>
      </c>
      <c r="E28" s="138">
        <v>0</v>
      </c>
      <c r="F28" s="146">
        <v>0</v>
      </c>
      <c r="G28" s="147">
        <v>0</v>
      </c>
    </row>
    <row r="29" spans="2:7" ht="12.75" hidden="1" customHeight="1" x14ac:dyDescent="0.25">
      <c r="C29" s="56"/>
      <c r="D29" s="55" t="str">
        <f>$D$13</f>
        <v>year 2025</v>
      </c>
      <c r="E29" s="142">
        <v>0</v>
      </c>
      <c r="F29" s="146">
        <v>0</v>
      </c>
      <c r="G29" s="147">
        <v>0</v>
      </c>
    </row>
    <row r="30" spans="2:7" ht="12.75" hidden="1" customHeight="1" x14ac:dyDescent="0.25">
      <c r="B30" s="13" t="s">
        <v>206</v>
      </c>
      <c r="C30" s="81" t="s">
        <v>207</v>
      </c>
      <c r="D30" s="82" t="str">
        <f>$D$12</f>
        <v>year 2026</v>
      </c>
      <c r="E30" s="138">
        <v>0</v>
      </c>
      <c r="F30" s="146">
        <v>0</v>
      </c>
      <c r="G30" s="147">
        <v>0</v>
      </c>
    </row>
    <row r="31" spans="2:7" ht="12.75" hidden="1" customHeight="1" x14ac:dyDescent="0.25">
      <c r="C31" s="56"/>
      <c r="D31" s="55" t="str">
        <f>$D$13</f>
        <v>year 2025</v>
      </c>
      <c r="E31" s="142">
        <v>0</v>
      </c>
      <c r="F31" s="146">
        <v>0</v>
      </c>
      <c r="G31" s="147">
        <v>0</v>
      </c>
    </row>
    <row r="32" spans="2:7" ht="12.75" hidden="1" customHeight="1" x14ac:dyDescent="0.25">
      <c r="B32" s="13" t="s">
        <v>208</v>
      </c>
      <c r="C32" s="81" t="s">
        <v>209</v>
      </c>
      <c r="D32" s="82" t="str">
        <f>$D$12</f>
        <v>year 2026</v>
      </c>
      <c r="E32" s="138">
        <v>0</v>
      </c>
      <c r="F32" s="146">
        <v>0</v>
      </c>
      <c r="G32" s="147">
        <v>0</v>
      </c>
    </row>
    <row r="33" spans="2:7" ht="12.75" hidden="1" customHeight="1" x14ac:dyDescent="0.25">
      <c r="C33" s="56"/>
      <c r="D33" s="55" t="str">
        <f>$D$13</f>
        <v>year 2025</v>
      </c>
      <c r="E33" s="142">
        <v>0</v>
      </c>
      <c r="F33" s="146">
        <v>0</v>
      </c>
      <c r="G33" s="147">
        <v>0</v>
      </c>
    </row>
    <row r="34" spans="2:7" ht="12.75" hidden="1" customHeight="1" x14ac:dyDescent="0.25">
      <c r="B34" s="13" t="s">
        <v>210</v>
      </c>
      <c r="C34" s="81" t="s">
        <v>211</v>
      </c>
      <c r="D34" s="82" t="str">
        <f>$D$12</f>
        <v>year 2026</v>
      </c>
      <c r="E34" s="138">
        <v>0</v>
      </c>
      <c r="F34" s="146">
        <v>0</v>
      </c>
      <c r="G34" s="147">
        <v>0</v>
      </c>
    </row>
    <row r="35" spans="2:7" ht="12.75" hidden="1" customHeight="1" x14ac:dyDescent="0.25">
      <c r="C35" s="56"/>
      <c r="D35" s="55" t="str">
        <f>$D$13</f>
        <v>year 2025</v>
      </c>
      <c r="E35" s="142">
        <v>0</v>
      </c>
      <c r="F35" s="146">
        <v>0</v>
      </c>
      <c r="G35" s="147">
        <v>0</v>
      </c>
    </row>
    <row r="36" spans="2:7" ht="12.75" hidden="1" customHeight="1" x14ac:dyDescent="0.25">
      <c r="B36" s="13" t="s">
        <v>212</v>
      </c>
      <c r="C36" s="81" t="s">
        <v>213</v>
      </c>
      <c r="D36" s="82" t="str">
        <f>$D$12</f>
        <v>year 2026</v>
      </c>
      <c r="E36" s="138">
        <v>0</v>
      </c>
      <c r="F36" s="146">
        <v>0</v>
      </c>
      <c r="G36" s="147">
        <v>0</v>
      </c>
    </row>
    <row r="37" spans="2:7" ht="12.75" hidden="1" customHeight="1" x14ac:dyDescent="0.25">
      <c r="C37" s="56"/>
      <c r="D37" s="55" t="str">
        <f>$D$13</f>
        <v>year 2025</v>
      </c>
      <c r="E37" s="142">
        <v>0</v>
      </c>
      <c r="F37" s="146">
        <v>0</v>
      </c>
      <c r="G37" s="147">
        <v>0</v>
      </c>
    </row>
    <row r="38" spans="2:7" ht="12.75" hidden="1" customHeight="1" x14ac:dyDescent="0.25">
      <c r="B38" s="13" t="s">
        <v>214</v>
      </c>
      <c r="C38" s="81" t="s">
        <v>124</v>
      </c>
      <c r="D38" s="82" t="str">
        <f>$D$12</f>
        <v>year 2026</v>
      </c>
      <c r="E38" s="138">
        <v>0</v>
      </c>
      <c r="F38" s="146">
        <v>0</v>
      </c>
      <c r="G38" s="147">
        <v>0</v>
      </c>
    </row>
    <row r="39" spans="2:7" ht="12.75" hidden="1" customHeight="1" x14ac:dyDescent="0.25">
      <c r="C39" s="56"/>
      <c r="D39" s="55" t="str">
        <f>$D$13</f>
        <v>year 2025</v>
      </c>
      <c r="E39" s="142">
        <v>0</v>
      </c>
      <c r="F39" s="146">
        <v>0</v>
      </c>
      <c r="G39" s="147">
        <v>0</v>
      </c>
    </row>
    <row r="40" spans="2:7" ht="12.75" hidden="1" customHeight="1" x14ac:dyDescent="0.25">
      <c r="B40" s="13" t="s">
        <v>215</v>
      </c>
      <c r="C40" s="81" t="s">
        <v>216</v>
      </c>
      <c r="D40" s="82" t="str">
        <f>$D$12</f>
        <v>year 2026</v>
      </c>
      <c r="E40" s="138">
        <v>0</v>
      </c>
      <c r="F40" s="146">
        <v>0</v>
      </c>
      <c r="G40" s="147">
        <v>0</v>
      </c>
    </row>
    <row r="41" spans="2:7" ht="12.75" hidden="1" customHeight="1" x14ac:dyDescent="0.25">
      <c r="C41" s="56"/>
      <c r="D41" s="55" t="str">
        <f>$D$13</f>
        <v>year 2025</v>
      </c>
      <c r="E41" s="142">
        <v>0</v>
      </c>
      <c r="F41" s="146">
        <v>0</v>
      </c>
      <c r="G41" s="147">
        <v>0</v>
      </c>
    </row>
    <row r="42" spans="2:7" ht="12.75" hidden="1" customHeight="1" x14ac:dyDescent="0.25">
      <c r="B42" s="13" t="s">
        <v>217</v>
      </c>
      <c r="C42" s="81" t="s">
        <v>218</v>
      </c>
      <c r="D42" s="82" t="str">
        <f>$D$12</f>
        <v>year 2026</v>
      </c>
      <c r="E42" s="138">
        <v>0</v>
      </c>
      <c r="F42" s="146">
        <v>0</v>
      </c>
      <c r="G42" s="147">
        <v>0</v>
      </c>
    </row>
    <row r="43" spans="2:7" ht="12.75" hidden="1" customHeight="1" x14ac:dyDescent="0.25">
      <c r="C43" s="56"/>
      <c r="D43" s="55" t="str">
        <f>$D$13</f>
        <v>year 2025</v>
      </c>
      <c r="E43" s="142">
        <v>0</v>
      </c>
      <c r="F43" s="146">
        <v>0</v>
      </c>
      <c r="G43" s="147">
        <v>0</v>
      </c>
    </row>
    <row r="44" spans="2:7" ht="12.75" hidden="1" customHeight="1" x14ac:dyDescent="0.25">
      <c r="B44" s="13" t="s">
        <v>219</v>
      </c>
      <c r="C44" s="81" t="s">
        <v>220</v>
      </c>
      <c r="D44" s="82" t="str">
        <f>$D$12</f>
        <v>year 2026</v>
      </c>
      <c r="E44" s="138">
        <v>0</v>
      </c>
      <c r="F44" s="146">
        <v>0</v>
      </c>
      <c r="G44" s="147">
        <v>0</v>
      </c>
    </row>
    <row r="45" spans="2:7" ht="12.75" hidden="1" customHeight="1" x14ac:dyDescent="0.25">
      <c r="C45" s="56"/>
      <c r="D45" s="55" t="str">
        <f>$D$13</f>
        <v>year 2025</v>
      </c>
      <c r="E45" s="142">
        <v>0</v>
      </c>
      <c r="F45" s="146">
        <v>0</v>
      </c>
      <c r="G45" s="147">
        <v>0</v>
      </c>
    </row>
    <row r="46" spans="2:7" ht="12.75" hidden="1" customHeight="1" x14ac:dyDescent="0.25">
      <c r="B46" s="13" t="s">
        <v>221</v>
      </c>
      <c r="C46" s="81" t="s">
        <v>222</v>
      </c>
      <c r="D46" s="82" t="str">
        <f>$D$12</f>
        <v>year 2026</v>
      </c>
      <c r="E46" s="138">
        <v>0</v>
      </c>
      <c r="F46" s="146">
        <v>0</v>
      </c>
      <c r="G46" s="147">
        <v>0</v>
      </c>
    </row>
    <row r="47" spans="2:7" ht="12.75" hidden="1" customHeight="1" x14ac:dyDescent="0.25">
      <c r="C47" s="56"/>
      <c r="D47" s="55" t="str">
        <f>$D$13</f>
        <v>year 2025</v>
      </c>
      <c r="E47" s="142">
        <v>0</v>
      </c>
      <c r="F47" s="146">
        <v>0</v>
      </c>
      <c r="G47" s="147">
        <v>0</v>
      </c>
    </row>
    <row r="48" spans="2:7" ht="12.75" hidden="1" customHeight="1" x14ac:dyDescent="0.25">
      <c r="B48" s="13" t="s">
        <v>223</v>
      </c>
      <c r="C48" s="81" t="s">
        <v>224</v>
      </c>
      <c r="D48" s="82" t="str">
        <f>$D$12</f>
        <v>year 2026</v>
      </c>
      <c r="E48" s="138">
        <v>0</v>
      </c>
      <c r="F48" s="146">
        <v>0</v>
      </c>
      <c r="G48" s="147">
        <v>0</v>
      </c>
    </row>
    <row r="49" spans="2:7" ht="12.75" hidden="1" customHeight="1" x14ac:dyDescent="0.25">
      <c r="C49" s="56"/>
      <c r="D49" s="55" t="str">
        <f>$D$13</f>
        <v>year 2025</v>
      </c>
      <c r="E49" s="142">
        <v>0</v>
      </c>
      <c r="F49" s="146">
        <v>0</v>
      </c>
      <c r="G49" s="147">
        <v>0</v>
      </c>
    </row>
    <row r="50" spans="2:7" ht="12.75" hidden="1" customHeight="1" x14ac:dyDescent="0.25">
      <c r="B50" s="13" t="s">
        <v>225</v>
      </c>
      <c r="C50" s="81" t="s">
        <v>226</v>
      </c>
      <c r="D50" s="82" t="str">
        <f>$D$12</f>
        <v>year 2026</v>
      </c>
      <c r="E50" s="138">
        <v>0</v>
      </c>
      <c r="F50" s="146">
        <v>0</v>
      </c>
      <c r="G50" s="147">
        <v>0</v>
      </c>
    </row>
    <row r="51" spans="2:7" ht="12.75" hidden="1" customHeight="1" x14ac:dyDescent="0.25">
      <c r="C51" s="56"/>
      <c r="D51" s="55" t="str">
        <f>$D$13</f>
        <v>year 2025</v>
      </c>
      <c r="E51" s="142">
        <v>0</v>
      </c>
      <c r="F51" s="146">
        <v>0</v>
      </c>
      <c r="G51" s="147">
        <v>0</v>
      </c>
    </row>
    <row r="52" spans="2:7" ht="12.75" hidden="1" customHeight="1" x14ac:dyDescent="0.25">
      <c r="B52" s="13" t="s">
        <v>227</v>
      </c>
      <c r="C52" s="81" t="s">
        <v>92</v>
      </c>
      <c r="D52" s="82" t="str">
        <f>$D$12</f>
        <v>year 2026</v>
      </c>
      <c r="E52" s="138">
        <v>0</v>
      </c>
      <c r="F52" s="146">
        <v>0</v>
      </c>
      <c r="G52" s="147">
        <v>0</v>
      </c>
    </row>
    <row r="53" spans="2:7" ht="12.75" hidden="1" customHeight="1" x14ac:dyDescent="0.25">
      <c r="C53" s="56"/>
      <c r="D53" s="55" t="str">
        <f>$D$13</f>
        <v>year 2025</v>
      </c>
      <c r="E53" s="142">
        <v>0</v>
      </c>
      <c r="F53" s="146">
        <v>0</v>
      </c>
      <c r="G53" s="147">
        <v>0</v>
      </c>
    </row>
    <row r="54" spans="2:7" ht="12.75" hidden="1" customHeight="1" x14ac:dyDescent="0.25">
      <c r="B54" s="13" t="s">
        <v>91</v>
      </c>
      <c r="C54" s="81" t="s">
        <v>228</v>
      </c>
      <c r="D54" s="82" t="str">
        <f>$D$12</f>
        <v>year 2026</v>
      </c>
      <c r="E54" s="138">
        <v>0</v>
      </c>
      <c r="F54" s="146">
        <v>0</v>
      </c>
      <c r="G54" s="147">
        <v>0</v>
      </c>
    </row>
    <row r="55" spans="2:7" ht="12.75" hidden="1" customHeight="1" x14ac:dyDescent="0.25">
      <c r="C55" s="56"/>
      <c r="D55" s="55" t="str">
        <f>$D$13</f>
        <v>year 2025</v>
      </c>
      <c r="E55" s="142">
        <v>0</v>
      </c>
      <c r="F55" s="146">
        <v>0</v>
      </c>
      <c r="G55" s="147">
        <v>0</v>
      </c>
    </row>
    <row r="56" spans="2:7" ht="12.75" hidden="1" customHeight="1" x14ac:dyDescent="0.25">
      <c r="B56" s="13" t="s">
        <v>229</v>
      </c>
      <c r="C56" s="81" t="s">
        <v>230</v>
      </c>
      <c r="D56" s="82" t="str">
        <f>$D$12</f>
        <v>year 2026</v>
      </c>
      <c r="E56" s="138">
        <v>0</v>
      </c>
      <c r="F56" s="146">
        <v>0</v>
      </c>
      <c r="G56" s="147">
        <v>0</v>
      </c>
    </row>
    <row r="57" spans="2:7" ht="12.75" hidden="1" customHeight="1" x14ac:dyDescent="0.25">
      <c r="C57" s="56"/>
      <c r="D57" s="55" t="str">
        <f>$D$13</f>
        <v>year 2025</v>
      </c>
      <c r="E57" s="142">
        <v>0</v>
      </c>
      <c r="F57" s="146">
        <v>0</v>
      </c>
      <c r="G57" s="147">
        <v>0</v>
      </c>
    </row>
    <row r="58" spans="2:7" ht="12.75" hidden="1" customHeight="1" x14ac:dyDescent="0.25">
      <c r="B58" s="13" t="s">
        <v>231</v>
      </c>
      <c r="C58" s="81" t="s">
        <v>232</v>
      </c>
      <c r="D58" s="82" t="str">
        <f>$D$12</f>
        <v>year 2026</v>
      </c>
      <c r="E58" s="138">
        <v>0</v>
      </c>
      <c r="F58" s="146">
        <v>0</v>
      </c>
      <c r="G58" s="147">
        <v>0</v>
      </c>
    </row>
    <row r="59" spans="2:7" ht="12.75" hidden="1" customHeight="1" x14ac:dyDescent="0.25">
      <c r="C59" s="56"/>
      <c r="D59" s="55" t="str">
        <f>$D$13</f>
        <v>year 2025</v>
      </c>
      <c r="E59" s="142">
        <v>0</v>
      </c>
      <c r="F59" s="146">
        <v>0</v>
      </c>
      <c r="G59" s="147">
        <v>0</v>
      </c>
    </row>
    <row r="60" spans="2:7" ht="12.75" hidden="1" customHeight="1" x14ac:dyDescent="0.25">
      <c r="B60" s="13" t="s">
        <v>233</v>
      </c>
      <c r="C60" s="81" t="s">
        <v>234</v>
      </c>
      <c r="D60" s="82" t="str">
        <f>$D$12</f>
        <v>year 2026</v>
      </c>
      <c r="E60" s="138">
        <v>0</v>
      </c>
      <c r="F60" s="146">
        <v>0</v>
      </c>
      <c r="G60" s="147">
        <v>0</v>
      </c>
    </row>
    <row r="61" spans="2:7" ht="12.75" hidden="1" customHeight="1" x14ac:dyDescent="0.25">
      <c r="C61" s="56"/>
      <c r="D61" s="55" t="str">
        <f>$D$13</f>
        <v>year 2025</v>
      </c>
      <c r="E61" s="142">
        <v>0</v>
      </c>
      <c r="F61" s="146">
        <v>0</v>
      </c>
      <c r="G61" s="147">
        <v>0</v>
      </c>
    </row>
    <row r="62" spans="2:7" ht="12.75" hidden="1" customHeight="1" x14ac:dyDescent="0.25">
      <c r="B62" s="13" t="s">
        <v>235</v>
      </c>
      <c r="C62" s="81" t="s">
        <v>236</v>
      </c>
      <c r="D62" s="82" t="str">
        <f>$D$12</f>
        <v>year 2026</v>
      </c>
      <c r="E62" s="138">
        <v>0</v>
      </c>
      <c r="F62" s="146">
        <v>0</v>
      </c>
      <c r="G62" s="147">
        <v>0</v>
      </c>
    </row>
    <row r="63" spans="2:7" ht="12.75" hidden="1" customHeight="1" x14ac:dyDescent="0.25">
      <c r="C63" s="56"/>
      <c r="D63" s="55" t="str">
        <f>$D$13</f>
        <v>year 2025</v>
      </c>
      <c r="E63" s="142">
        <v>0</v>
      </c>
      <c r="F63" s="146">
        <v>0</v>
      </c>
      <c r="G63" s="147">
        <v>0</v>
      </c>
    </row>
    <row r="64" spans="2:7" ht="12.75" hidden="1" customHeight="1" x14ac:dyDescent="0.25">
      <c r="B64" s="13" t="s">
        <v>237</v>
      </c>
      <c r="C64" s="81" t="s">
        <v>238</v>
      </c>
      <c r="D64" s="82" t="str">
        <f>$D$12</f>
        <v>year 2026</v>
      </c>
      <c r="E64" s="138">
        <v>0</v>
      </c>
      <c r="F64" s="146">
        <v>0</v>
      </c>
      <c r="G64" s="147">
        <v>0</v>
      </c>
    </row>
    <row r="65" spans="2:7" ht="12.75" hidden="1" customHeight="1" x14ac:dyDescent="0.25">
      <c r="C65" s="56"/>
      <c r="D65" s="55" t="str">
        <f>$D$13</f>
        <v>year 2025</v>
      </c>
      <c r="E65" s="142">
        <v>0</v>
      </c>
      <c r="F65" s="146">
        <v>0</v>
      </c>
      <c r="G65" s="147">
        <v>0</v>
      </c>
    </row>
    <row r="66" spans="2:7" ht="12.75" hidden="1" customHeight="1" x14ac:dyDescent="0.25">
      <c r="B66" s="13" t="s">
        <v>239</v>
      </c>
      <c r="C66" s="81" t="s">
        <v>240</v>
      </c>
      <c r="D66" s="82" t="str">
        <f>$D$12</f>
        <v>year 2026</v>
      </c>
      <c r="E66" s="138">
        <v>0</v>
      </c>
      <c r="F66" s="146">
        <v>0</v>
      </c>
      <c r="G66" s="147">
        <v>0</v>
      </c>
    </row>
    <row r="67" spans="2:7" ht="12.75" hidden="1" customHeight="1" x14ac:dyDescent="0.25">
      <c r="C67" s="56"/>
      <c r="D67" s="55" t="str">
        <f>$D$13</f>
        <v>year 2025</v>
      </c>
      <c r="E67" s="142">
        <v>0</v>
      </c>
      <c r="F67" s="146">
        <v>0</v>
      </c>
      <c r="G67" s="147">
        <v>0</v>
      </c>
    </row>
    <row r="68" spans="2:7" ht="12.75" hidden="1" customHeight="1" x14ac:dyDescent="0.25">
      <c r="B68" s="13" t="s">
        <v>241</v>
      </c>
      <c r="C68" s="81" t="s">
        <v>242</v>
      </c>
      <c r="D68" s="82" t="str">
        <f>$D$12</f>
        <v>year 2026</v>
      </c>
      <c r="E68" s="138">
        <v>0</v>
      </c>
      <c r="F68" s="146">
        <v>0</v>
      </c>
      <c r="G68" s="147">
        <v>0</v>
      </c>
    </row>
    <row r="69" spans="2:7" ht="12.75" hidden="1" customHeight="1" x14ac:dyDescent="0.25">
      <c r="C69" s="56"/>
      <c r="D69" s="55" t="str">
        <f>$D$13</f>
        <v>year 2025</v>
      </c>
      <c r="E69" s="142">
        <v>0</v>
      </c>
      <c r="F69" s="146">
        <v>0</v>
      </c>
      <c r="G69" s="147">
        <v>0</v>
      </c>
    </row>
    <row r="70" spans="2:7" ht="12.75" hidden="1" customHeight="1" x14ac:dyDescent="0.25">
      <c r="B70" s="13" t="s">
        <v>243</v>
      </c>
      <c r="C70" s="81" t="s">
        <v>244</v>
      </c>
      <c r="D70" s="82" t="str">
        <f>$D$12</f>
        <v>year 2026</v>
      </c>
      <c r="E70" s="138">
        <v>0</v>
      </c>
      <c r="F70" s="146">
        <v>0</v>
      </c>
      <c r="G70" s="147">
        <v>0</v>
      </c>
    </row>
    <row r="71" spans="2:7" ht="12.75" hidden="1" customHeight="1" x14ac:dyDescent="0.25">
      <c r="C71" s="56"/>
      <c r="D71" s="55" t="str">
        <f>$D$13</f>
        <v>year 2025</v>
      </c>
      <c r="E71" s="142">
        <v>0</v>
      </c>
      <c r="F71" s="146">
        <v>0</v>
      </c>
      <c r="G71" s="147">
        <v>0</v>
      </c>
    </row>
    <row r="72" spans="2:7" ht="12.75" hidden="1" customHeight="1" x14ac:dyDescent="0.25">
      <c r="B72" s="13" t="s">
        <v>245</v>
      </c>
      <c r="C72" s="81" t="s">
        <v>94</v>
      </c>
      <c r="D72" s="82" t="str">
        <f>$D$12</f>
        <v>year 2026</v>
      </c>
      <c r="E72" s="138">
        <v>0</v>
      </c>
      <c r="F72" s="146">
        <v>0</v>
      </c>
      <c r="G72" s="147">
        <v>0</v>
      </c>
    </row>
    <row r="73" spans="2:7" ht="12.75" hidden="1" customHeight="1" x14ac:dyDescent="0.25">
      <c r="C73" s="56"/>
      <c r="D73" s="55" t="str">
        <f>$D$13</f>
        <v>year 2025</v>
      </c>
      <c r="E73" s="142">
        <v>0</v>
      </c>
      <c r="F73" s="146">
        <v>0</v>
      </c>
      <c r="G73" s="147">
        <v>0</v>
      </c>
    </row>
    <row r="74" spans="2:7" ht="12.75" hidden="1" customHeight="1" x14ac:dyDescent="0.25">
      <c r="B74" s="13" t="s">
        <v>93</v>
      </c>
      <c r="C74" s="81" t="s">
        <v>246</v>
      </c>
      <c r="D74" s="82" t="str">
        <f>$D$12</f>
        <v>year 2026</v>
      </c>
      <c r="E74" s="138">
        <v>0</v>
      </c>
      <c r="F74" s="146">
        <v>0</v>
      </c>
      <c r="G74" s="147">
        <v>0</v>
      </c>
    </row>
    <row r="75" spans="2:7" ht="12.75" hidden="1" customHeight="1" x14ac:dyDescent="0.25">
      <c r="C75" s="56"/>
      <c r="D75" s="55" t="str">
        <f>$D$13</f>
        <v>year 2025</v>
      </c>
      <c r="E75" s="142">
        <v>0</v>
      </c>
      <c r="F75" s="146">
        <v>0</v>
      </c>
      <c r="G75" s="147">
        <v>0</v>
      </c>
    </row>
    <row r="76" spans="2:7" ht="12.75" hidden="1" customHeight="1" x14ac:dyDescent="0.25">
      <c r="B76" s="13" t="s">
        <v>247</v>
      </c>
      <c r="C76" s="81" t="s">
        <v>248</v>
      </c>
      <c r="D76" s="82" t="str">
        <f>$D$12</f>
        <v>year 2026</v>
      </c>
      <c r="E76" s="138">
        <v>0</v>
      </c>
      <c r="F76" s="146">
        <v>0</v>
      </c>
      <c r="G76" s="147">
        <v>0</v>
      </c>
    </row>
    <row r="77" spans="2:7" ht="12.75" hidden="1" customHeight="1" x14ac:dyDescent="0.25">
      <c r="C77" s="56"/>
      <c r="D77" s="55" t="str">
        <f>$D$13</f>
        <v>year 2025</v>
      </c>
      <c r="E77" s="142">
        <v>0</v>
      </c>
      <c r="F77" s="146">
        <v>0</v>
      </c>
      <c r="G77" s="147">
        <v>0</v>
      </c>
    </row>
    <row r="78" spans="2:7" ht="12.75" hidden="1" customHeight="1" x14ac:dyDescent="0.25">
      <c r="B78" s="13" t="s">
        <v>249</v>
      </c>
      <c r="C78" s="81" t="s">
        <v>250</v>
      </c>
      <c r="D78" s="82" t="str">
        <f>$D$12</f>
        <v>year 2026</v>
      </c>
      <c r="E78" s="138">
        <v>0</v>
      </c>
      <c r="F78" s="146">
        <v>0</v>
      </c>
      <c r="G78" s="147">
        <v>0</v>
      </c>
    </row>
    <row r="79" spans="2:7" ht="12.75" hidden="1" customHeight="1" x14ac:dyDescent="0.25">
      <c r="C79" s="56"/>
      <c r="D79" s="55" t="str">
        <f>$D$13</f>
        <v>year 2025</v>
      </c>
      <c r="E79" s="142">
        <v>0</v>
      </c>
      <c r="F79" s="146">
        <v>0</v>
      </c>
      <c r="G79" s="147">
        <v>0</v>
      </c>
    </row>
    <row r="80" spans="2:7" ht="12.75" hidden="1" customHeight="1" x14ac:dyDescent="0.25">
      <c r="B80" s="13" t="s">
        <v>251</v>
      </c>
      <c r="C80" s="81" t="s">
        <v>252</v>
      </c>
      <c r="D80" s="82" t="str">
        <f>$D$12</f>
        <v>year 2026</v>
      </c>
      <c r="E80" s="138">
        <v>0</v>
      </c>
      <c r="F80" s="146">
        <v>0</v>
      </c>
      <c r="G80" s="147">
        <v>0</v>
      </c>
    </row>
    <row r="81" spans="2:7" ht="12.75" hidden="1" customHeight="1" x14ac:dyDescent="0.25">
      <c r="C81" s="56"/>
      <c r="D81" s="55" t="str">
        <f>$D$13</f>
        <v>year 2025</v>
      </c>
      <c r="E81" s="142">
        <v>0</v>
      </c>
      <c r="F81" s="146">
        <v>0</v>
      </c>
      <c r="G81" s="147">
        <v>0</v>
      </c>
    </row>
    <row r="82" spans="2:7" ht="12.75" hidden="1" customHeight="1" x14ac:dyDescent="0.25">
      <c r="B82" s="13" t="s">
        <v>253</v>
      </c>
      <c r="C82" s="81" t="s">
        <v>156</v>
      </c>
      <c r="D82" s="82" t="str">
        <f>$D$12</f>
        <v>year 2026</v>
      </c>
      <c r="E82" s="138">
        <v>0</v>
      </c>
      <c r="F82" s="146">
        <v>0</v>
      </c>
      <c r="G82" s="147">
        <v>0</v>
      </c>
    </row>
    <row r="83" spans="2:7" ht="12.75" hidden="1" customHeight="1" x14ac:dyDescent="0.25">
      <c r="C83" s="56"/>
      <c r="D83" s="55" t="str">
        <f>$D$13</f>
        <v>year 2025</v>
      </c>
      <c r="E83" s="142">
        <v>0</v>
      </c>
      <c r="F83" s="146">
        <v>0</v>
      </c>
      <c r="G83" s="147">
        <v>0</v>
      </c>
    </row>
    <row r="84" spans="2:7" ht="12.75" hidden="1" customHeight="1" x14ac:dyDescent="0.25">
      <c r="B84" s="13" t="s">
        <v>254</v>
      </c>
      <c r="C84" s="81" t="s">
        <v>255</v>
      </c>
      <c r="D84" s="82" t="str">
        <f>$D$12</f>
        <v>year 2026</v>
      </c>
      <c r="E84" s="138">
        <v>0</v>
      </c>
      <c r="F84" s="146">
        <v>0</v>
      </c>
      <c r="G84" s="147">
        <v>0</v>
      </c>
    </row>
    <row r="85" spans="2:7" ht="12.75" hidden="1" customHeight="1" x14ac:dyDescent="0.25">
      <c r="C85" s="56"/>
      <c r="D85" s="55" t="str">
        <f>$D$13</f>
        <v>year 2025</v>
      </c>
      <c r="E85" s="142">
        <v>0</v>
      </c>
      <c r="F85" s="146">
        <v>0</v>
      </c>
      <c r="G85" s="147">
        <v>0</v>
      </c>
    </row>
    <row r="86" spans="2:7" ht="12.75" hidden="1" customHeight="1" x14ac:dyDescent="0.25">
      <c r="B86" s="13" t="s">
        <v>256</v>
      </c>
      <c r="C86" s="81" t="s">
        <v>257</v>
      </c>
      <c r="D86" s="82" t="str">
        <f>$D$12</f>
        <v>year 2026</v>
      </c>
      <c r="E86" s="138">
        <v>0</v>
      </c>
      <c r="F86" s="146">
        <v>0</v>
      </c>
      <c r="G86" s="147">
        <v>0</v>
      </c>
    </row>
    <row r="87" spans="2:7" ht="12.75" hidden="1" customHeight="1" x14ac:dyDescent="0.25">
      <c r="C87" s="56"/>
      <c r="D87" s="55" t="str">
        <f>$D$13</f>
        <v>year 2025</v>
      </c>
      <c r="E87" s="142">
        <v>0</v>
      </c>
      <c r="F87" s="146">
        <v>0</v>
      </c>
      <c r="G87" s="147">
        <v>0</v>
      </c>
    </row>
    <row r="88" spans="2:7" ht="12.75" hidden="1" customHeight="1" x14ac:dyDescent="0.25">
      <c r="B88" s="13" t="s">
        <v>95</v>
      </c>
      <c r="C88" s="81" t="s">
        <v>258</v>
      </c>
      <c r="D88" s="82" t="str">
        <f>$D$12</f>
        <v>year 2026</v>
      </c>
      <c r="E88" s="138">
        <v>0</v>
      </c>
      <c r="F88" s="146">
        <v>0</v>
      </c>
      <c r="G88" s="147">
        <v>0</v>
      </c>
    </row>
    <row r="89" spans="2:7" ht="12.75" hidden="1" customHeight="1" x14ac:dyDescent="0.25">
      <c r="C89" s="56"/>
      <c r="D89" s="55" t="str">
        <f>$D$13</f>
        <v>year 2025</v>
      </c>
      <c r="E89" s="142">
        <v>0</v>
      </c>
      <c r="F89" s="146">
        <v>0</v>
      </c>
      <c r="G89" s="147">
        <v>0</v>
      </c>
    </row>
    <row r="90" spans="2:7" ht="12.75" hidden="1" customHeight="1" x14ac:dyDescent="0.25">
      <c r="B90" s="13" t="s">
        <v>259</v>
      </c>
      <c r="C90" s="81" t="s">
        <v>260</v>
      </c>
      <c r="D90" s="82" t="str">
        <f>$D$12</f>
        <v>year 2026</v>
      </c>
      <c r="E90" s="138">
        <v>0</v>
      </c>
      <c r="F90" s="146">
        <v>0</v>
      </c>
      <c r="G90" s="147">
        <v>0</v>
      </c>
    </row>
    <row r="91" spans="2:7" ht="12.75" hidden="1" customHeight="1" x14ac:dyDescent="0.25">
      <c r="C91" s="56"/>
      <c r="D91" s="55" t="str">
        <f>$D$13</f>
        <v>year 2025</v>
      </c>
      <c r="E91" s="142">
        <v>0</v>
      </c>
      <c r="F91" s="146">
        <v>0</v>
      </c>
      <c r="G91" s="147">
        <v>0</v>
      </c>
    </row>
    <row r="92" spans="2:7" ht="12.75" hidden="1" customHeight="1" x14ac:dyDescent="0.25">
      <c r="B92" s="13" t="s">
        <v>261</v>
      </c>
      <c r="C92" s="81" t="s">
        <v>262</v>
      </c>
      <c r="D92" s="82" t="str">
        <f>$D$12</f>
        <v>year 2026</v>
      </c>
      <c r="E92" s="138">
        <v>0</v>
      </c>
      <c r="F92" s="146">
        <v>0</v>
      </c>
      <c r="G92" s="147">
        <v>0</v>
      </c>
    </row>
    <row r="93" spans="2:7" ht="12.75" hidden="1" customHeight="1" x14ac:dyDescent="0.25">
      <c r="C93" s="56"/>
      <c r="D93" s="55" t="str">
        <f>$D$13</f>
        <v>year 2025</v>
      </c>
      <c r="E93" s="142">
        <v>0</v>
      </c>
      <c r="F93" s="146">
        <v>0</v>
      </c>
      <c r="G93" s="147">
        <v>0</v>
      </c>
    </row>
    <row r="94" spans="2:7" ht="12.75" hidden="1" customHeight="1" x14ac:dyDescent="0.25">
      <c r="B94" s="13" t="s">
        <v>263</v>
      </c>
      <c r="C94" s="81" t="s">
        <v>264</v>
      </c>
      <c r="D94" s="82" t="str">
        <f>$D$12</f>
        <v>year 2026</v>
      </c>
      <c r="E94" s="138">
        <v>0</v>
      </c>
      <c r="F94" s="146">
        <v>0</v>
      </c>
      <c r="G94" s="147">
        <v>0</v>
      </c>
    </row>
    <row r="95" spans="2:7" ht="12.75" hidden="1" customHeight="1" x14ac:dyDescent="0.25">
      <c r="C95" s="56"/>
      <c r="D95" s="55" t="str">
        <f>$D$13</f>
        <v>year 2025</v>
      </c>
      <c r="E95" s="142">
        <v>0</v>
      </c>
      <c r="F95" s="146">
        <v>0</v>
      </c>
      <c r="G95" s="147">
        <v>0</v>
      </c>
    </row>
    <row r="96" spans="2:7" ht="12.75" hidden="1" customHeight="1" x14ac:dyDescent="0.25">
      <c r="B96" s="13" t="s">
        <v>265</v>
      </c>
      <c r="C96" s="81" t="s">
        <v>266</v>
      </c>
      <c r="D96" s="82" t="str">
        <f>$D$12</f>
        <v>year 2026</v>
      </c>
      <c r="E96" s="138">
        <v>0</v>
      </c>
      <c r="F96" s="146">
        <v>0</v>
      </c>
      <c r="G96" s="147">
        <v>0</v>
      </c>
    </row>
    <row r="97" spans="2:7" ht="12.75" hidden="1" customHeight="1" x14ac:dyDescent="0.25">
      <c r="C97" s="56"/>
      <c r="D97" s="55" t="str">
        <f>$D$13</f>
        <v>year 2025</v>
      </c>
      <c r="E97" s="142">
        <v>0</v>
      </c>
      <c r="F97" s="146">
        <v>0</v>
      </c>
      <c r="G97" s="147">
        <v>0</v>
      </c>
    </row>
    <row r="98" spans="2:7" ht="12.75" hidden="1" customHeight="1" x14ac:dyDescent="0.25">
      <c r="B98" s="13" t="s">
        <v>267</v>
      </c>
      <c r="C98" s="81" t="s">
        <v>268</v>
      </c>
      <c r="D98" s="82" t="str">
        <f>$D$12</f>
        <v>year 2026</v>
      </c>
      <c r="E98" s="138">
        <v>0</v>
      </c>
      <c r="F98" s="146">
        <v>0</v>
      </c>
      <c r="G98" s="147">
        <v>0</v>
      </c>
    </row>
    <row r="99" spans="2:7" ht="12.75" hidden="1" customHeight="1" x14ac:dyDescent="0.25">
      <c r="C99" s="56"/>
      <c r="D99" s="55" t="str">
        <f>$D$13</f>
        <v>year 2025</v>
      </c>
      <c r="E99" s="142">
        <v>0</v>
      </c>
      <c r="F99" s="146">
        <v>0</v>
      </c>
      <c r="G99" s="147">
        <v>0</v>
      </c>
    </row>
    <row r="100" spans="2:7" ht="12.75" hidden="1" customHeight="1" x14ac:dyDescent="0.25">
      <c r="B100" s="13" t="s">
        <v>269</v>
      </c>
      <c r="C100" s="81" t="s">
        <v>270</v>
      </c>
      <c r="D100" s="82" t="str">
        <f>$D$12</f>
        <v>year 2026</v>
      </c>
      <c r="E100" s="138">
        <v>0</v>
      </c>
      <c r="F100" s="146">
        <v>0</v>
      </c>
      <c r="G100" s="147">
        <v>0</v>
      </c>
    </row>
    <row r="101" spans="2:7" ht="12.75" hidden="1" customHeight="1" x14ac:dyDescent="0.25">
      <c r="C101" s="56"/>
      <c r="D101" s="55" t="str">
        <f>$D$13</f>
        <v>year 2025</v>
      </c>
      <c r="E101" s="142">
        <v>0</v>
      </c>
      <c r="F101" s="146">
        <v>0</v>
      </c>
      <c r="G101" s="147">
        <v>0</v>
      </c>
    </row>
    <row r="102" spans="2:7" ht="12.75" hidden="1" customHeight="1" x14ac:dyDescent="0.25">
      <c r="B102" s="13" t="s">
        <v>271</v>
      </c>
      <c r="C102" s="81" t="s">
        <v>272</v>
      </c>
      <c r="D102" s="82" t="str">
        <f>$D$12</f>
        <v>year 2026</v>
      </c>
      <c r="E102" s="138">
        <v>0</v>
      </c>
      <c r="F102" s="146">
        <v>0</v>
      </c>
      <c r="G102" s="147">
        <v>0</v>
      </c>
    </row>
    <row r="103" spans="2:7" ht="12.75" hidden="1" customHeight="1" x14ac:dyDescent="0.25">
      <c r="C103" s="56"/>
      <c r="D103" s="55" t="str">
        <f>$D$13</f>
        <v>year 2025</v>
      </c>
      <c r="E103" s="142">
        <v>0</v>
      </c>
      <c r="F103" s="146">
        <v>0</v>
      </c>
      <c r="G103" s="147">
        <v>0</v>
      </c>
    </row>
    <row r="104" spans="2:7" ht="12.75" hidden="1" customHeight="1" x14ac:dyDescent="0.25">
      <c r="B104" s="13" t="s">
        <v>99</v>
      </c>
      <c r="C104" s="81" t="s">
        <v>273</v>
      </c>
      <c r="D104" s="82" t="str">
        <f>$D$12</f>
        <v>year 2026</v>
      </c>
      <c r="E104" s="138">
        <v>0</v>
      </c>
      <c r="F104" s="146">
        <v>0</v>
      </c>
      <c r="G104" s="147">
        <v>0</v>
      </c>
    </row>
    <row r="105" spans="2:7" ht="12.75" hidden="1" customHeight="1" x14ac:dyDescent="0.25">
      <c r="C105" s="56"/>
      <c r="D105" s="55" t="str">
        <f>$D$13</f>
        <v>year 2025</v>
      </c>
      <c r="E105" s="142">
        <v>0</v>
      </c>
      <c r="F105" s="146">
        <v>0</v>
      </c>
      <c r="G105" s="147">
        <v>0</v>
      </c>
    </row>
    <row r="106" spans="2:7" ht="12.75" hidden="1" customHeight="1" x14ac:dyDescent="0.25">
      <c r="B106" s="13" t="s">
        <v>274</v>
      </c>
      <c r="C106" s="81" t="s">
        <v>275</v>
      </c>
      <c r="D106" s="82" t="str">
        <f>$D$12</f>
        <v>year 2026</v>
      </c>
      <c r="E106" s="138">
        <v>0</v>
      </c>
      <c r="F106" s="146">
        <v>0</v>
      </c>
      <c r="G106" s="147">
        <v>0</v>
      </c>
    </row>
    <row r="107" spans="2:7" ht="12.75" hidden="1" customHeight="1" x14ac:dyDescent="0.25">
      <c r="C107" s="56"/>
      <c r="D107" s="55" t="str">
        <f>$D$13</f>
        <v>year 2025</v>
      </c>
      <c r="E107" s="142">
        <v>0</v>
      </c>
      <c r="F107" s="146">
        <v>0</v>
      </c>
      <c r="G107" s="147">
        <v>0</v>
      </c>
    </row>
    <row r="108" spans="2:7" ht="12.75" hidden="1" customHeight="1" x14ac:dyDescent="0.25">
      <c r="B108" s="13" t="s">
        <v>101</v>
      </c>
      <c r="C108" s="81" t="s">
        <v>276</v>
      </c>
      <c r="D108" s="82" t="str">
        <f>$D$12</f>
        <v>year 2026</v>
      </c>
      <c r="E108" s="138">
        <v>0</v>
      </c>
      <c r="F108" s="146">
        <v>0</v>
      </c>
      <c r="G108" s="147">
        <v>0</v>
      </c>
    </row>
    <row r="109" spans="2:7" ht="12.75" hidden="1" customHeight="1" x14ac:dyDescent="0.25">
      <c r="C109" s="56"/>
      <c r="D109" s="55" t="str">
        <f>$D$13</f>
        <v>year 2025</v>
      </c>
      <c r="E109" s="142">
        <v>0</v>
      </c>
      <c r="F109" s="146">
        <v>0</v>
      </c>
      <c r="G109" s="147">
        <v>0</v>
      </c>
    </row>
    <row r="110" spans="2:7" ht="12.75" hidden="1" customHeight="1" x14ac:dyDescent="0.25">
      <c r="B110" s="13" t="s">
        <v>103</v>
      </c>
      <c r="C110" s="81" t="s">
        <v>112</v>
      </c>
      <c r="D110" s="82" t="str">
        <f>$D$12</f>
        <v>year 2026</v>
      </c>
      <c r="E110" s="138">
        <v>0</v>
      </c>
      <c r="F110" s="146">
        <v>0</v>
      </c>
      <c r="G110" s="147">
        <v>0</v>
      </c>
    </row>
    <row r="111" spans="2:7" ht="12.75" hidden="1" customHeight="1" x14ac:dyDescent="0.25">
      <c r="C111" s="56"/>
      <c r="D111" s="55" t="str">
        <f>$D$13</f>
        <v>year 2025</v>
      </c>
      <c r="E111" s="142">
        <v>0</v>
      </c>
      <c r="F111" s="146">
        <v>0</v>
      </c>
      <c r="G111" s="147">
        <v>0</v>
      </c>
    </row>
    <row r="112" spans="2:7" ht="12.75" hidden="1" customHeight="1" x14ac:dyDescent="0.25">
      <c r="B112" s="13" t="s">
        <v>277</v>
      </c>
      <c r="C112" s="81" t="s">
        <v>278</v>
      </c>
      <c r="D112" s="82" t="str">
        <f>$D$12</f>
        <v>year 2026</v>
      </c>
      <c r="E112" s="138">
        <v>0</v>
      </c>
      <c r="F112" s="146">
        <v>0</v>
      </c>
      <c r="G112" s="147">
        <v>0</v>
      </c>
    </row>
    <row r="113" spans="2:7" ht="12.75" hidden="1" customHeight="1" x14ac:dyDescent="0.25">
      <c r="C113" s="56"/>
      <c r="D113" s="55" t="str">
        <f>$D$13</f>
        <v>year 2025</v>
      </c>
      <c r="E113" s="142">
        <v>0</v>
      </c>
      <c r="F113" s="146">
        <v>0</v>
      </c>
      <c r="G113" s="147">
        <v>0</v>
      </c>
    </row>
    <row r="114" spans="2:7" ht="12.75" hidden="1" customHeight="1" x14ac:dyDescent="0.25">
      <c r="B114" s="13" t="s">
        <v>279</v>
      </c>
      <c r="C114" s="81" t="s">
        <v>144</v>
      </c>
      <c r="D114" s="82" t="str">
        <f>$D$12</f>
        <v>year 2026</v>
      </c>
      <c r="E114" s="138">
        <v>0</v>
      </c>
      <c r="F114" s="146">
        <v>0</v>
      </c>
      <c r="G114" s="147">
        <v>0</v>
      </c>
    </row>
    <row r="115" spans="2:7" ht="12.75" hidden="1" customHeight="1" x14ac:dyDescent="0.25">
      <c r="C115" s="56"/>
      <c r="D115" s="55" t="str">
        <f>$D$13</f>
        <v>year 2025</v>
      </c>
      <c r="E115" s="142">
        <v>0</v>
      </c>
      <c r="F115" s="146">
        <v>0</v>
      </c>
      <c r="G115" s="147">
        <v>0</v>
      </c>
    </row>
    <row r="116" spans="2:7" ht="12.75" hidden="1" customHeight="1" x14ac:dyDescent="0.25">
      <c r="B116" s="13" t="s">
        <v>280</v>
      </c>
      <c r="C116" s="81" t="s">
        <v>140</v>
      </c>
      <c r="D116" s="82" t="str">
        <f>$D$12</f>
        <v>year 2026</v>
      </c>
      <c r="E116" s="138">
        <v>0</v>
      </c>
      <c r="F116" s="146">
        <v>0</v>
      </c>
      <c r="G116" s="147">
        <v>0</v>
      </c>
    </row>
    <row r="117" spans="2:7" ht="12.75" hidden="1" customHeight="1" x14ac:dyDescent="0.25">
      <c r="C117" s="56"/>
      <c r="D117" s="55" t="str">
        <f>$D$13</f>
        <v>year 2025</v>
      </c>
      <c r="E117" s="142">
        <v>0</v>
      </c>
      <c r="F117" s="146">
        <v>0</v>
      </c>
      <c r="G117" s="147">
        <v>0</v>
      </c>
    </row>
    <row r="118" spans="2:7" ht="12.75" hidden="1" customHeight="1" x14ac:dyDescent="0.25">
      <c r="B118" s="13" t="s">
        <v>281</v>
      </c>
      <c r="C118" s="81" t="s">
        <v>96</v>
      </c>
      <c r="D118" s="82" t="str">
        <f>$D$12</f>
        <v>year 2026</v>
      </c>
      <c r="E118" s="138">
        <v>0</v>
      </c>
      <c r="F118" s="146">
        <v>0</v>
      </c>
      <c r="G118" s="147">
        <v>0</v>
      </c>
    </row>
    <row r="119" spans="2:7" ht="12.75" hidden="1" customHeight="1" x14ac:dyDescent="0.25">
      <c r="C119" s="56"/>
      <c r="D119" s="55" t="str">
        <f>$D$13</f>
        <v>year 2025</v>
      </c>
      <c r="E119" s="142">
        <v>0</v>
      </c>
      <c r="F119" s="146">
        <v>0</v>
      </c>
      <c r="G119" s="147">
        <v>0</v>
      </c>
    </row>
    <row r="120" spans="2:7" ht="12.75" hidden="1" customHeight="1" x14ac:dyDescent="0.25">
      <c r="B120" s="13" t="s">
        <v>282</v>
      </c>
      <c r="C120" s="81" t="s">
        <v>283</v>
      </c>
      <c r="D120" s="82" t="str">
        <f>$D$12</f>
        <v>year 2026</v>
      </c>
      <c r="E120" s="138">
        <v>0</v>
      </c>
      <c r="F120" s="146">
        <v>0</v>
      </c>
      <c r="G120" s="147">
        <v>0</v>
      </c>
    </row>
    <row r="121" spans="2:7" ht="12.75" hidden="1" customHeight="1" x14ac:dyDescent="0.25">
      <c r="C121" s="56"/>
      <c r="D121" s="55" t="str">
        <f>$D$13</f>
        <v>year 2025</v>
      </c>
      <c r="E121" s="142">
        <v>0</v>
      </c>
      <c r="F121" s="146">
        <v>0</v>
      </c>
      <c r="G121" s="147">
        <v>0</v>
      </c>
    </row>
    <row r="122" spans="2:7" ht="12.75" hidden="1" customHeight="1" x14ac:dyDescent="0.25">
      <c r="B122" s="13" t="s">
        <v>284</v>
      </c>
      <c r="C122" s="81" t="s">
        <v>285</v>
      </c>
      <c r="D122" s="82" t="str">
        <f>$D$12</f>
        <v>year 2026</v>
      </c>
      <c r="E122" s="138">
        <v>0</v>
      </c>
      <c r="F122" s="146">
        <v>0</v>
      </c>
      <c r="G122" s="147">
        <v>0</v>
      </c>
    </row>
    <row r="123" spans="2:7" ht="12.75" hidden="1" customHeight="1" x14ac:dyDescent="0.25">
      <c r="C123" s="56"/>
      <c r="D123" s="55" t="str">
        <f>$D$13</f>
        <v>year 2025</v>
      </c>
      <c r="E123" s="142">
        <v>0</v>
      </c>
      <c r="F123" s="146">
        <v>0</v>
      </c>
      <c r="G123" s="147">
        <v>0</v>
      </c>
    </row>
    <row r="124" spans="2:7" ht="12.75" hidden="1" customHeight="1" x14ac:dyDescent="0.25">
      <c r="B124" s="13" t="s">
        <v>105</v>
      </c>
      <c r="C124" s="81" t="s">
        <v>286</v>
      </c>
      <c r="D124" s="82" t="str">
        <f>$D$12</f>
        <v>year 2026</v>
      </c>
      <c r="E124" s="138">
        <v>0</v>
      </c>
      <c r="F124" s="146">
        <v>0</v>
      </c>
      <c r="G124" s="147">
        <v>0</v>
      </c>
    </row>
    <row r="125" spans="2:7" ht="12.75" hidden="1" customHeight="1" x14ac:dyDescent="0.25">
      <c r="C125" s="56"/>
      <c r="D125" s="55" t="str">
        <f>$D$13</f>
        <v>year 2025</v>
      </c>
      <c r="E125" s="142">
        <v>0</v>
      </c>
      <c r="F125" s="146">
        <v>0</v>
      </c>
      <c r="G125" s="147">
        <v>0</v>
      </c>
    </row>
    <row r="126" spans="2:7" ht="12.75" hidden="1" customHeight="1" x14ac:dyDescent="0.25">
      <c r="B126" s="13" t="s">
        <v>107</v>
      </c>
      <c r="C126" s="81" t="s">
        <v>287</v>
      </c>
      <c r="D126" s="82" t="str">
        <f>$D$12</f>
        <v>year 2026</v>
      </c>
      <c r="E126" s="138">
        <v>0</v>
      </c>
      <c r="F126" s="146">
        <v>0</v>
      </c>
      <c r="G126" s="147">
        <v>0</v>
      </c>
    </row>
    <row r="127" spans="2:7" ht="12.75" hidden="1" customHeight="1" x14ac:dyDescent="0.25">
      <c r="C127" s="56"/>
      <c r="D127" s="55" t="str">
        <f>$D$13</f>
        <v>year 2025</v>
      </c>
      <c r="E127" s="142">
        <v>0</v>
      </c>
      <c r="F127" s="146">
        <v>0</v>
      </c>
      <c r="G127" s="147">
        <v>0</v>
      </c>
    </row>
    <row r="128" spans="2:7" ht="12.75" hidden="1" customHeight="1" x14ac:dyDescent="0.25">
      <c r="B128" s="13" t="s">
        <v>288</v>
      </c>
      <c r="C128" s="81" t="s">
        <v>289</v>
      </c>
      <c r="D128" s="82" t="str">
        <f>$D$12</f>
        <v>year 2026</v>
      </c>
      <c r="E128" s="138">
        <v>0</v>
      </c>
      <c r="F128" s="146">
        <v>0</v>
      </c>
      <c r="G128" s="147">
        <v>0</v>
      </c>
    </row>
    <row r="129" spans="2:7" ht="12.75" hidden="1" customHeight="1" x14ac:dyDescent="0.25">
      <c r="C129" s="56"/>
      <c r="D129" s="55" t="str">
        <f>$D$13</f>
        <v>year 2025</v>
      </c>
      <c r="E129" s="142">
        <v>0</v>
      </c>
      <c r="F129" s="146">
        <v>0</v>
      </c>
      <c r="G129" s="147">
        <v>0</v>
      </c>
    </row>
    <row r="130" spans="2:7" ht="12.75" hidden="1" customHeight="1" x14ac:dyDescent="0.25">
      <c r="B130" s="13" t="s">
        <v>290</v>
      </c>
      <c r="C130" s="81" t="s">
        <v>291</v>
      </c>
      <c r="D130" s="82" t="str">
        <f>$D$12</f>
        <v>year 2026</v>
      </c>
      <c r="E130" s="138">
        <v>0</v>
      </c>
      <c r="F130" s="146">
        <v>0</v>
      </c>
      <c r="G130" s="147">
        <v>0</v>
      </c>
    </row>
    <row r="131" spans="2:7" ht="12.75" hidden="1" customHeight="1" x14ac:dyDescent="0.25">
      <c r="C131" s="56"/>
      <c r="D131" s="55" t="str">
        <f>$D$13</f>
        <v>year 2025</v>
      </c>
      <c r="E131" s="142">
        <v>0</v>
      </c>
      <c r="F131" s="146">
        <v>0</v>
      </c>
      <c r="G131" s="147">
        <v>0</v>
      </c>
    </row>
    <row r="132" spans="2:7" ht="12.75" hidden="1" customHeight="1" x14ac:dyDescent="0.25">
      <c r="B132" s="13" t="s">
        <v>292</v>
      </c>
      <c r="C132" s="81" t="s">
        <v>293</v>
      </c>
      <c r="D132" s="82" t="str">
        <f>$D$12</f>
        <v>year 2026</v>
      </c>
      <c r="E132" s="138">
        <v>0</v>
      </c>
      <c r="F132" s="146">
        <v>0</v>
      </c>
      <c r="G132" s="147">
        <v>0</v>
      </c>
    </row>
    <row r="133" spans="2:7" ht="12.75" hidden="1" customHeight="1" x14ac:dyDescent="0.25">
      <c r="C133" s="56"/>
      <c r="D133" s="55" t="str">
        <f>$D$13</f>
        <v>year 2025</v>
      </c>
      <c r="E133" s="142">
        <v>0</v>
      </c>
      <c r="F133" s="146">
        <v>0</v>
      </c>
      <c r="G133" s="147">
        <v>0</v>
      </c>
    </row>
    <row r="134" spans="2:7" ht="12.75" hidden="1" customHeight="1" x14ac:dyDescent="0.25">
      <c r="B134" s="13" t="s">
        <v>294</v>
      </c>
      <c r="C134" s="81" t="s">
        <v>295</v>
      </c>
      <c r="D134" s="82" t="str">
        <f>$D$12</f>
        <v>year 2026</v>
      </c>
      <c r="E134" s="138">
        <v>0</v>
      </c>
      <c r="F134" s="146">
        <v>0</v>
      </c>
      <c r="G134" s="147">
        <v>0</v>
      </c>
    </row>
    <row r="135" spans="2:7" ht="12.75" hidden="1" customHeight="1" x14ac:dyDescent="0.25">
      <c r="C135" s="56"/>
      <c r="D135" s="55" t="str">
        <f>$D$13</f>
        <v>year 2025</v>
      </c>
      <c r="E135" s="142">
        <v>0</v>
      </c>
      <c r="F135" s="146">
        <v>0</v>
      </c>
      <c r="G135" s="147">
        <v>0</v>
      </c>
    </row>
    <row r="136" spans="2:7" ht="12.75" hidden="1" customHeight="1" x14ac:dyDescent="0.25">
      <c r="B136" s="13" t="s">
        <v>296</v>
      </c>
      <c r="C136" s="81" t="s">
        <v>297</v>
      </c>
      <c r="D136" s="82" t="str">
        <f>$D$12</f>
        <v>year 2026</v>
      </c>
      <c r="E136" s="138">
        <v>0</v>
      </c>
      <c r="F136" s="146">
        <v>0</v>
      </c>
      <c r="G136" s="147">
        <v>0</v>
      </c>
    </row>
    <row r="137" spans="2:7" ht="12.75" hidden="1" customHeight="1" x14ac:dyDescent="0.25">
      <c r="C137" s="56"/>
      <c r="D137" s="55" t="str">
        <f>$D$13</f>
        <v>year 2025</v>
      </c>
      <c r="E137" s="142">
        <v>0</v>
      </c>
      <c r="F137" s="146">
        <v>0</v>
      </c>
      <c r="G137" s="147">
        <v>0</v>
      </c>
    </row>
    <row r="138" spans="2:7" ht="12.75" hidden="1" customHeight="1" x14ac:dyDescent="0.25">
      <c r="B138" s="13" t="s">
        <v>298</v>
      </c>
      <c r="C138" s="81" t="s">
        <v>98</v>
      </c>
      <c r="D138" s="82" t="str">
        <f>$D$12</f>
        <v>year 2026</v>
      </c>
      <c r="E138" s="138">
        <v>0</v>
      </c>
      <c r="F138" s="146">
        <v>0</v>
      </c>
      <c r="G138" s="147">
        <v>0</v>
      </c>
    </row>
    <row r="139" spans="2:7" ht="12.75" hidden="1" customHeight="1" x14ac:dyDescent="0.25">
      <c r="C139" s="56"/>
      <c r="D139" s="55" t="str">
        <f>$D$13</f>
        <v>year 2025</v>
      </c>
      <c r="E139" s="142">
        <v>0</v>
      </c>
      <c r="F139" s="146">
        <v>0</v>
      </c>
      <c r="G139" s="147">
        <v>0</v>
      </c>
    </row>
    <row r="140" spans="2:7" ht="12.75" hidden="1" customHeight="1" x14ac:dyDescent="0.25">
      <c r="B140" s="13" t="s">
        <v>299</v>
      </c>
      <c r="C140" s="81" t="s">
        <v>300</v>
      </c>
      <c r="D140" s="82" t="str">
        <f>$D$12</f>
        <v>year 2026</v>
      </c>
      <c r="E140" s="138">
        <v>0</v>
      </c>
      <c r="F140" s="146">
        <v>0</v>
      </c>
      <c r="G140" s="147">
        <v>0</v>
      </c>
    </row>
    <row r="141" spans="2:7" ht="12.75" hidden="1" customHeight="1" x14ac:dyDescent="0.25">
      <c r="C141" s="56"/>
      <c r="D141" s="55" t="str">
        <f>$D$13</f>
        <v>year 2025</v>
      </c>
      <c r="E141" s="142">
        <v>0</v>
      </c>
      <c r="F141" s="146">
        <v>0</v>
      </c>
      <c r="G141" s="147">
        <v>0</v>
      </c>
    </row>
    <row r="142" spans="2:7" ht="12.75" hidden="1" customHeight="1" x14ac:dyDescent="0.25">
      <c r="B142" s="13" t="s">
        <v>301</v>
      </c>
      <c r="C142" s="81" t="s">
        <v>302</v>
      </c>
      <c r="D142" s="82" t="str">
        <f>$D$12</f>
        <v>year 2026</v>
      </c>
      <c r="E142" s="138">
        <v>0</v>
      </c>
      <c r="F142" s="146">
        <v>0</v>
      </c>
      <c r="G142" s="147">
        <v>0</v>
      </c>
    </row>
    <row r="143" spans="2:7" ht="12.75" hidden="1" customHeight="1" x14ac:dyDescent="0.25">
      <c r="C143" s="56"/>
      <c r="D143" s="55" t="str">
        <f>$D$13</f>
        <v>year 2025</v>
      </c>
      <c r="E143" s="142">
        <v>0</v>
      </c>
      <c r="F143" s="146">
        <v>0</v>
      </c>
      <c r="G143" s="147">
        <v>0</v>
      </c>
    </row>
    <row r="144" spans="2:7" ht="12.75" hidden="1" customHeight="1" x14ac:dyDescent="0.25">
      <c r="B144" s="13" t="s">
        <v>303</v>
      </c>
      <c r="C144" s="81" t="s">
        <v>100</v>
      </c>
      <c r="D144" s="82" t="str">
        <f>$D$12</f>
        <v>year 2026</v>
      </c>
      <c r="E144" s="138">
        <v>0</v>
      </c>
      <c r="F144" s="146">
        <v>0</v>
      </c>
      <c r="G144" s="147">
        <v>0</v>
      </c>
    </row>
    <row r="145" spans="2:7" ht="12.75" hidden="1" customHeight="1" x14ac:dyDescent="0.25">
      <c r="C145" s="56"/>
      <c r="D145" s="55" t="str">
        <f>$D$13</f>
        <v>year 2025</v>
      </c>
      <c r="E145" s="142">
        <v>0</v>
      </c>
      <c r="F145" s="146">
        <v>0</v>
      </c>
      <c r="G145" s="147">
        <v>0</v>
      </c>
    </row>
    <row r="146" spans="2:7" ht="12.75" hidden="1" customHeight="1" x14ac:dyDescent="0.25">
      <c r="B146" s="13" t="s">
        <v>304</v>
      </c>
      <c r="C146" s="81" t="s">
        <v>102</v>
      </c>
      <c r="D146" s="82" t="str">
        <f>$D$12</f>
        <v>year 2026</v>
      </c>
      <c r="E146" s="138">
        <v>0</v>
      </c>
      <c r="F146" s="146">
        <v>0</v>
      </c>
      <c r="G146" s="147">
        <v>0</v>
      </c>
    </row>
    <row r="147" spans="2:7" ht="12.75" hidden="1" customHeight="1" x14ac:dyDescent="0.25">
      <c r="C147" s="56"/>
      <c r="D147" s="55" t="str">
        <f>$D$13</f>
        <v>year 2025</v>
      </c>
      <c r="E147" s="142">
        <v>0</v>
      </c>
      <c r="F147" s="146">
        <v>0</v>
      </c>
      <c r="G147" s="147">
        <v>0</v>
      </c>
    </row>
    <row r="148" spans="2:7" ht="12.75" hidden="1" customHeight="1" x14ac:dyDescent="0.25">
      <c r="B148" s="13" t="s">
        <v>305</v>
      </c>
      <c r="C148" s="81" t="s">
        <v>306</v>
      </c>
      <c r="D148" s="82" t="str">
        <f>$D$12</f>
        <v>year 2026</v>
      </c>
      <c r="E148" s="138">
        <v>0</v>
      </c>
      <c r="F148" s="146">
        <v>0</v>
      </c>
      <c r="G148" s="147">
        <v>0</v>
      </c>
    </row>
    <row r="149" spans="2:7" ht="12.75" hidden="1" customHeight="1" x14ac:dyDescent="0.25">
      <c r="C149" s="56"/>
      <c r="D149" s="55" t="str">
        <f>$D$13</f>
        <v>year 2025</v>
      </c>
      <c r="E149" s="142">
        <v>0</v>
      </c>
      <c r="F149" s="146">
        <v>0</v>
      </c>
      <c r="G149" s="147">
        <v>0</v>
      </c>
    </row>
    <row r="150" spans="2:7" ht="12.75" hidden="1" customHeight="1" x14ac:dyDescent="0.25">
      <c r="B150" s="13" t="s">
        <v>307</v>
      </c>
      <c r="C150" s="81" t="s">
        <v>308</v>
      </c>
      <c r="D150" s="82" t="str">
        <f>$D$12</f>
        <v>year 2026</v>
      </c>
      <c r="E150" s="138">
        <v>0</v>
      </c>
      <c r="F150" s="146">
        <v>0</v>
      </c>
      <c r="G150" s="147">
        <v>0</v>
      </c>
    </row>
    <row r="151" spans="2:7" ht="12.75" hidden="1" customHeight="1" x14ac:dyDescent="0.25">
      <c r="C151" s="56"/>
      <c r="D151" s="55" t="str">
        <f>$D$13</f>
        <v>year 2025</v>
      </c>
      <c r="E151" s="142">
        <v>0</v>
      </c>
      <c r="F151" s="146">
        <v>0</v>
      </c>
      <c r="G151" s="147">
        <v>0</v>
      </c>
    </row>
    <row r="152" spans="2:7" ht="12.75" hidden="1" customHeight="1" x14ac:dyDescent="0.25">
      <c r="B152" s="13" t="s">
        <v>309</v>
      </c>
      <c r="C152" s="81" t="s">
        <v>310</v>
      </c>
      <c r="D152" s="82" t="str">
        <f>$D$12</f>
        <v>year 2026</v>
      </c>
      <c r="E152" s="138">
        <v>0</v>
      </c>
      <c r="F152" s="146">
        <v>0</v>
      </c>
      <c r="G152" s="147">
        <v>0</v>
      </c>
    </row>
    <row r="153" spans="2:7" ht="12.75" hidden="1" customHeight="1" x14ac:dyDescent="0.25">
      <c r="C153" s="56"/>
      <c r="D153" s="55" t="str">
        <f>$D$13</f>
        <v>year 2025</v>
      </c>
      <c r="E153" s="142">
        <v>0</v>
      </c>
      <c r="F153" s="146">
        <v>0</v>
      </c>
      <c r="G153" s="147">
        <v>0</v>
      </c>
    </row>
    <row r="154" spans="2:7" ht="12.75" hidden="1" customHeight="1" x14ac:dyDescent="0.25">
      <c r="B154" s="13" t="s">
        <v>311</v>
      </c>
      <c r="C154" s="81" t="s">
        <v>312</v>
      </c>
      <c r="D154" s="82" t="str">
        <f>$D$12</f>
        <v>year 2026</v>
      </c>
      <c r="E154" s="138">
        <v>0</v>
      </c>
      <c r="F154" s="146">
        <v>0</v>
      </c>
      <c r="G154" s="147">
        <v>0</v>
      </c>
    </row>
    <row r="155" spans="2:7" ht="12.75" hidden="1" customHeight="1" x14ac:dyDescent="0.25">
      <c r="C155" s="56"/>
      <c r="D155" s="55" t="str">
        <f>$D$13</f>
        <v>year 2025</v>
      </c>
      <c r="E155" s="142">
        <v>0</v>
      </c>
      <c r="F155" s="146">
        <v>0</v>
      </c>
      <c r="G155" s="147">
        <v>0</v>
      </c>
    </row>
    <row r="156" spans="2:7" ht="12.75" hidden="1" customHeight="1" x14ac:dyDescent="0.25">
      <c r="B156" s="13" t="s">
        <v>313</v>
      </c>
      <c r="C156" s="81" t="s">
        <v>314</v>
      </c>
      <c r="D156" s="82" t="str">
        <f>$D$12</f>
        <v>year 2026</v>
      </c>
      <c r="E156" s="138">
        <v>0</v>
      </c>
      <c r="F156" s="146">
        <v>0</v>
      </c>
      <c r="G156" s="147">
        <v>0</v>
      </c>
    </row>
    <row r="157" spans="2:7" ht="12.75" hidden="1" customHeight="1" x14ac:dyDescent="0.25">
      <c r="C157" s="56"/>
      <c r="D157" s="55" t="str">
        <f>$D$13</f>
        <v>year 2025</v>
      </c>
      <c r="E157" s="142">
        <v>0</v>
      </c>
      <c r="F157" s="146">
        <v>0</v>
      </c>
      <c r="G157" s="147">
        <v>0</v>
      </c>
    </row>
    <row r="158" spans="2:7" ht="12.75" hidden="1" customHeight="1" x14ac:dyDescent="0.25">
      <c r="B158" s="13" t="s">
        <v>109</v>
      </c>
      <c r="C158" s="81" t="s">
        <v>106</v>
      </c>
      <c r="D158" s="82" t="str">
        <f>$D$12</f>
        <v>year 2026</v>
      </c>
      <c r="E158" s="138">
        <v>0</v>
      </c>
      <c r="F158" s="146">
        <v>0</v>
      </c>
      <c r="G158" s="147">
        <v>0</v>
      </c>
    </row>
    <row r="159" spans="2:7" ht="12.75" hidden="1" customHeight="1" x14ac:dyDescent="0.25">
      <c r="C159" s="56"/>
      <c r="D159" s="55" t="str">
        <f>$D$13</f>
        <v>year 2025</v>
      </c>
      <c r="E159" s="142">
        <v>0</v>
      </c>
      <c r="F159" s="146">
        <v>0</v>
      </c>
      <c r="G159" s="147">
        <v>0</v>
      </c>
    </row>
    <row r="160" spans="2:7" ht="12.75" hidden="1" customHeight="1" x14ac:dyDescent="0.25">
      <c r="B160" s="13" t="s">
        <v>145</v>
      </c>
      <c r="C160" s="81" t="s">
        <v>104</v>
      </c>
      <c r="D160" s="82" t="str">
        <f>$D$12</f>
        <v>year 2026</v>
      </c>
      <c r="E160" s="138">
        <v>0</v>
      </c>
      <c r="F160" s="146">
        <v>0</v>
      </c>
      <c r="G160" s="147">
        <v>0</v>
      </c>
    </row>
    <row r="161" spans="2:7" ht="12.75" hidden="1" customHeight="1" x14ac:dyDescent="0.25">
      <c r="C161" s="56"/>
      <c r="D161" s="55" t="str">
        <f>$D$13</f>
        <v>year 2025</v>
      </c>
      <c r="E161" s="142">
        <v>0</v>
      </c>
      <c r="F161" s="146">
        <v>0</v>
      </c>
      <c r="G161" s="147">
        <v>0</v>
      </c>
    </row>
    <row r="162" spans="2:7" ht="12.75" hidden="1" customHeight="1" x14ac:dyDescent="0.25">
      <c r="B162" s="13" t="s">
        <v>315</v>
      </c>
      <c r="C162" s="81" t="s">
        <v>316</v>
      </c>
      <c r="D162" s="82" t="str">
        <f>$D$12</f>
        <v>year 2026</v>
      </c>
      <c r="E162" s="138">
        <v>0</v>
      </c>
      <c r="F162" s="146">
        <v>0</v>
      </c>
      <c r="G162" s="147">
        <v>0</v>
      </c>
    </row>
    <row r="163" spans="2:7" ht="12.75" hidden="1" customHeight="1" x14ac:dyDescent="0.25">
      <c r="C163" s="56"/>
      <c r="D163" s="55" t="str">
        <f>$D$13</f>
        <v>year 2025</v>
      </c>
      <c r="E163" s="142">
        <v>0</v>
      </c>
      <c r="F163" s="146">
        <v>0</v>
      </c>
      <c r="G163" s="147">
        <v>0</v>
      </c>
    </row>
    <row r="164" spans="2:7" ht="12.75" hidden="1" customHeight="1" x14ac:dyDescent="0.25">
      <c r="B164" s="13" t="s">
        <v>111</v>
      </c>
      <c r="C164" s="81" t="s">
        <v>317</v>
      </c>
      <c r="D164" s="82" t="str">
        <f>$D$12</f>
        <v>year 2026</v>
      </c>
      <c r="E164" s="138">
        <v>0</v>
      </c>
      <c r="F164" s="146">
        <v>0</v>
      </c>
      <c r="G164" s="147">
        <v>0</v>
      </c>
    </row>
    <row r="165" spans="2:7" ht="12.75" hidden="1" customHeight="1" x14ac:dyDescent="0.25">
      <c r="C165" s="56"/>
      <c r="D165" s="55" t="str">
        <f>$D$13</f>
        <v>year 2025</v>
      </c>
      <c r="E165" s="142">
        <v>0</v>
      </c>
      <c r="F165" s="146">
        <v>0</v>
      </c>
      <c r="G165" s="147">
        <v>0</v>
      </c>
    </row>
    <row r="166" spans="2:7" ht="12.75" hidden="1" customHeight="1" x14ac:dyDescent="0.25">
      <c r="B166" s="13" t="s">
        <v>318</v>
      </c>
      <c r="C166" s="81" t="s">
        <v>319</v>
      </c>
      <c r="D166" s="82" t="str">
        <f>$D$12</f>
        <v>year 2026</v>
      </c>
      <c r="E166" s="138">
        <v>0</v>
      </c>
      <c r="F166" s="146">
        <v>0</v>
      </c>
      <c r="G166" s="147">
        <v>0</v>
      </c>
    </row>
    <row r="167" spans="2:7" ht="12.75" hidden="1" customHeight="1" x14ac:dyDescent="0.25">
      <c r="C167" s="56"/>
      <c r="D167" s="55" t="str">
        <f>$D$13</f>
        <v>year 2025</v>
      </c>
      <c r="E167" s="142">
        <v>0</v>
      </c>
      <c r="F167" s="146">
        <v>0</v>
      </c>
      <c r="G167" s="147">
        <v>0</v>
      </c>
    </row>
    <row r="168" spans="2:7" ht="12.75" hidden="1" customHeight="1" x14ac:dyDescent="0.25">
      <c r="B168" s="13" t="s">
        <v>153</v>
      </c>
      <c r="C168" s="81" t="s">
        <v>320</v>
      </c>
      <c r="D168" s="82" t="str">
        <f>$D$12</f>
        <v>year 2026</v>
      </c>
      <c r="E168" s="138">
        <v>0</v>
      </c>
      <c r="F168" s="146">
        <v>0</v>
      </c>
      <c r="G168" s="147">
        <v>0</v>
      </c>
    </row>
    <row r="169" spans="2:7" ht="12.75" hidden="1" customHeight="1" x14ac:dyDescent="0.25">
      <c r="C169" s="56"/>
      <c r="D169" s="55" t="str">
        <f>$D$13</f>
        <v>year 2025</v>
      </c>
      <c r="E169" s="142">
        <v>0</v>
      </c>
      <c r="F169" s="146">
        <v>0</v>
      </c>
      <c r="G169" s="147">
        <v>0</v>
      </c>
    </row>
    <row r="170" spans="2:7" ht="12.75" hidden="1" customHeight="1" x14ac:dyDescent="0.25">
      <c r="B170" s="13" t="s">
        <v>321</v>
      </c>
      <c r="C170" s="81" t="s">
        <v>322</v>
      </c>
      <c r="D170" s="82" t="str">
        <f>$D$12</f>
        <v>year 2026</v>
      </c>
      <c r="E170" s="138">
        <v>0</v>
      </c>
      <c r="F170" s="146">
        <v>0</v>
      </c>
      <c r="G170" s="147">
        <v>0</v>
      </c>
    </row>
    <row r="171" spans="2:7" ht="12.75" hidden="1" customHeight="1" x14ac:dyDescent="0.25">
      <c r="C171" s="56"/>
      <c r="D171" s="55" t="str">
        <f>$D$13</f>
        <v>year 2025</v>
      </c>
      <c r="E171" s="142">
        <v>0</v>
      </c>
      <c r="F171" s="146">
        <v>0</v>
      </c>
      <c r="G171" s="147">
        <v>0</v>
      </c>
    </row>
    <row r="172" spans="2:7" ht="12.75" hidden="1" customHeight="1" x14ac:dyDescent="0.25">
      <c r="B172" s="13" t="s">
        <v>323</v>
      </c>
      <c r="C172" s="81" t="s">
        <v>324</v>
      </c>
      <c r="D172" s="82" t="str">
        <f>$D$12</f>
        <v>year 2026</v>
      </c>
      <c r="E172" s="138">
        <v>0</v>
      </c>
      <c r="F172" s="146">
        <v>0</v>
      </c>
      <c r="G172" s="147">
        <v>0</v>
      </c>
    </row>
    <row r="173" spans="2:7" ht="12.75" hidden="1" customHeight="1" x14ac:dyDescent="0.25">
      <c r="C173" s="56"/>
      <c r="D173" s="55" t="str">
        <f>$D$13</f>
        <v>year 2025</v>
      </c>
      <c r="E173" s="142">
        <v>0</v>
      </c>
      <c r="F173" s="146">
        <v>0</v>
      </c>
      <c r="G173" s="147">
        <v>0</v>
      </c>
    </row>
    <row r="174" spans="2:7" ht="12.75" hidden="1" customHeight="1" x14ac:dyDescent="0.25">
      <c r="B174" s="13" t="s">
        <v>325</v>
      </c>
      <c r="C174" s="81" t="s">
        <v>326</v>
      </c>
      <c r="D174" s="82" t="str">
        <f>$D$12</f>
        <v>year 2026</v>
      </c>
      <c r="E174" s="138">
        <v>0</v>
      </c>
      <c r="F174" s="146">
        <v>0</v>
      </c>
      <c r="G174" s="147">
        <v>0</v>
      </c>
    </row>
    <row r="175" spans="2:7" ht="12.75" hidden="1" customHeight="1" x14ac:dyDescent="0.25">
      <c r="C175" s="56"/>
      <c r="D175" s="55" t="str">
        <f>$D$13</f>
        <v>year 2025</v>
      </c>
      <c r="E175" s="142">
        <v>0</v>
      </c>
      <c r="F175" s="146">
        <v>0</v>
      </c>
      <c r="G175" s="147">
        <v>0</v>
      </c>
    </row>
    <row r="176" spans="2:7" ht="12.75" hidden="1" customHeight="1" x14ac:dyDescent="0.25">
      <c r="B176" s="13" t="s">
        <v>327</v>
      </c>
      <c r="C176" s="81" t="s">
        <v>328</v>
      </c>
      <c r="D176" s="82" t="str">
        <f>$D$12</f>
        <v>year 2026</v>
      </c>
      <c r="E176" s="138">
        <v>0</v>
      </c>
      <c r="F176" s="146">
        <v>0</v>
      </c>
      <c r="G176" s="147">
        <v>0</v>
      </c>
    </row>
    <row r="177" spans="2:7" ht="12.75" hidden="1" customHeight="1" x14ac:dyDescent="0.25">
      <c r="C177" s="56"/>
      <c r="D177" s="55" t="str">
        <f>$D$13</f>
        <v>year 2025</v>
      </c>
      <c r="E177" s="142">
        <v>0</v>
      </c>
      <c r="F177" s="146">
        <v>0</v>
      </c>
      <c r="G177" s="147">
        <v>0</v>
      </c>
    </row>
    <row r="178" spans="2:7" ht="12.75" hidden="1" customHeight="1" x14ac:dyDescent="0.25">
      <c r="B178" s="13" t="s">
        <v>329</v>
      </c>
      <c r="C178" s="81" t="s">
        <v>330</v>
      </c>
      <c r="D178" s="82" t="str">
        <f>$D$12</f>
        <v>year 2026</v>
      </c>
      <c r="E178" s="138">
        <v>0</v>
      </c>
      <c r="F178" s="146">
        <v>0</v>
      </c>
      <c r="G178" s="147">
        <v>0</v>
      </c>
    </row>
    <row r="179" spans="2:7" ht="12.75" hidden="1" customHeight="1" x14ac:dyDescent="0.25">
      <c r="C179" s="56"/>
      <c r="D179" s="55" t="str">
        <f>$D$13</f>
        <v>year 2025</v>
      </c>
      <c r="E179" s="142">
        <v>0</v>
      </c>
      <c r="F179" s="146">
        <v>0</v>
      </c>
      <c r="G179" s="147">
        <v>0</v>
      </c>
    </row>
    <row r="180" spans="2:7" ht="12.75" hidden="1" customHeight="1" x14ac:dyDescent="0.25">
      <c r="B180" s="13" t="s">
        <v>331</v>
      </c>
      <c r="C180" s="81" t="s">
        <v>332</v>
      </c>
      <c r="D180" s="82" t="str">
        <f>$D$12</f>
        <v>year 2026</v>
      </c>
      <c r="E180" s="138">
        <v>0</v>
      </c>
      <c r="F180" s="146">
        <v>0</v>
      </c>
      <c r="G180" s="147">
        <v>0</v>
      </c>
    </row>
    <row r="181" spans="2:7" ht="12.75" hidden="1" customHeight="1" x14ac:dyDescent="0.25">
      <c r="C181" s="56"/>
      <c r="D181" s="55" t="str">
        <f>$D$13</f>
        <v>year 2025</v>
      </c>
      <c r="E181" s="142">
        <v>0</v>
      </c>
      <c r="F181" s="146">
        <v>0</v>
      </c>
      <c r="G181" s="147">
        <v>0</v>
      </c>
    </row>
    <row r="182" spans="2:7" ht="12.75" hidden="1" customHeight="1" x14ac:dyDescent="0.25">
      <c r="B182" s="13" t="s">
        <v>155</v>
      </c>
      <c r="C182" s="81" t="s">
        <v>333</v>
      </c>
      <c r="D182" s="82" t="str">
        <f>$D$12</f>
        <v>year 2026</v>
      </c>
      <c r="E182" s="138">
        <v>0</v>
      </c>
      <c r="F182" s="146">
        <v>0</v>
      </c>
      <c r="G182" s="147">
        <v>0</v>
      </c>
    </row>
    <row r="183" spans="2:7" ht="12.75" hidden="1" customHeight="1" x14ac:dyDescent="0.25">
      <c r="C183" s="56"/>
      <c r="D183" s="55" t="str">
        <f>$D$13</f>
        <v>year 2025</v>
      </c>
      <c r="E183" s="142">
        <v>0</v>
      </c>
      <c r="F183" s="146">
        <v>0</v>
      </c>
      <c r="G183" s="147">
        <v>0</v>
      </c>
    </row>
    <row r="184" spans="2:7" ht="12.75" hidden="1" customHeight="1" x14ac:dyDescent="0.25">
      <c r="B184" s="13" t="s">
        <v>334</v>
      </c>
      <c r="C184" s="81" t="s">
        <v>142</v>
      </c>
      <c r="D184" s="82" t="str">
        <f>$D$12</f>
        <v>year 2026</v>
      </c>
      <c r="E184" s="138">
        <v>0</v>
      </c>
      <c r="F184" s="146">
        <v>0</v>
      </c>
      <c r="G184" s="147">
        <v>0</v>
      </c>
    </row>
    <row r="185" spans="2:7" ht="12.75" hidden="1" customHeight="1" x14ac:dyDescent="0.25">
      <c r="C185" s="56"/>
      <c r="D185" s="55" t="str">
        <f>$D$13</f>
        <v>year 2025</v>
      </c>
      <c r="E185" s="142">
        <v>0</v>
      </c>
      <c r="F185" s="146">
        <v>0</v>
      </c>
      <c r="G185" s="147">
        <v>0</v>
      </c>
    </row>
    <row r="186" spans="2:7" ht="12.75" hidden="1" customHeight="1" x14ac:dyDescent="0.25">
      <c r="B186" s="13" t="s">
        <v>335</v>
      </c>
      <c r="C186" s="81" t="s">
        <v>146</v>
      </c>
      <c r="D186" s="82" t="str">
        <f>$D$12</f>
        <v>year 2026</v>
      </c>
      <c r="E186" s="138">
        <v>0</v>
      </c>
      <c r="F186" s="146">
        <v>0</v>
      </c>
      <c r="G186" s="147">
        <v>0</v>
      </c>
    </row>
    <row r="187" spans="2:7" ht="12.75" hidden="1" customHeight="1" x14ac:dyDescent="0.25">
      <c r="C187" s="56"/>
      <c r="D187" s="55" t="str">
        <f>$D$13</f>
        <v>year 2025</v>
      </c>
      <c r="E187" s="142">
        <v>0</v>
      </c>
      <c r="F187" s="146">
        <v>0</v>
      </c>
      <c r="G187" s="147">
        <v>0</v>
      </c>
    </row>
    <row r="188" spans="2:7" ht="12.75" hidden="1" customHeight="1" x14ac:dyDescent="0.25">
      <c r="B188" s="13" t="s">
        <v>336</v>
      </c>
      <c r="C188" s="81" t="s">
        <v>337</v>
      </c>
      <c r="D188" s="82" t="str">
        <f>$D$12</f>
        <v>year 2026</v>
      </c>
      <c r="E188" s="138">
        <v>0</v>
      </c>
      <c r="F188" s="146">
        <v>0</v>
      </c>
      <c r="G188" s="147">
        <v>0</v>
      </c>
    </row>
    <row r="189" spans="2:7" ht="12.75" hidden="1" customHeight="1" x14ac:dyDescent="0.25">
      <c r="C189" s="56"/>
      <c r="D189" s="55" t="str">
        <f>$D$13</f>
        <v>year 2025</v>
      </c>
      <c r="E189" s="142">
        <v>0</v>
      </c>
      <c r="F189" s="146">
        <v>0</v>
      </c>
      <c r="G189" s="147">
        <v>0</v>
      </c>
    </row>
    <row r="190" spans="2:7" ht="12.75" hidden="1" customHeight="1" x14ac:dyDescent="0.25">
      <c r="B190" s="13" t="s">
        <v>338</v>
      </c>
      <c r="C190" s="81" t="s">
        <v>339</v>
      </c>
      <c r="D190" s="82" t="str">
        <f>$D$12</f>
        <v>year 2026</v>
      </c>
      <c r="E190" s="138">
        <v>0</v>
      </c>
      <c r="F190" s="146">
        <v>0</v>
      </c>
      <c r="G190" s="147">
        <v>0</v>
      </c>
    </row>
    <row r="191" spans="2:7" ht="12.75" hidden="1" customHeight="1" x14ac:dyDescent="0.25">
      <c r="C191" s="56"/>
      <c r="D191" s="55" t="str">
        <f>$D$13</f>
        <v>year 2025</v>
      </c>
      <c r="E191" s="142">
        <v>0</v>
      </c>
      <c r="F191" s="146">
        <v>0</v>
      </c>
      <c r="G191" s="147">
        <v>0</v>
      </c>
    </row>
    <row r="192" spans="2:7" ht="12.75" hidden="1" customHeight="1" x14ac:dyDescent="0.25">
      <c r="B192" s="13" t="s">
        <v>340</v>
      </c>
      <c r="C192" s="81" t="s">
        <v>341</v>
      </c>
      <c r="D192" s="82" t="str">
        <f>$D$12</f>
        <v>year 2026</v>
      </c>
      <c r="E192" s="138">
        <v>0</v>
      </c>
      <c r="F192" s="146">
        <v>0</v>
      </c>
      <c r="G192" s="147">
        <v>0</v>
      </c>
    </row>
    <row r="193" spans="2:7" ht="12.75" hidden="1" customHeight="1" x14ac:dyDescent="0.25">
      <c r="C193" s="56"/>
      <c r="D193" s="55" t="str">
        <f>$D$13</f>
        <v>year 2025</v>
      </c>
      <c r="E193" s="142">
        <v>0</v>
      </c>
      <c r="F193" s="146">
        <v>0</v>
      </c>
      <c r="G193" s="147">
        <v>0</v>
      </c>
    </row>
    <row r="194" spans="2:7" ht="12.75" hidden="1" customHeight="1" x14ac:dyDescent="0.25">
      <c r="B194" s="13" t="s">
        <v>342</v>
      </c>
      <c r="C194" s="81" t="s">
        <v>343</v>
      </c>
      <c r="D194" s="82" t="str">
        <f>$D$12</f>
        <v>year 2026</v>
      </c>
      <c r="E194" s="138">
        <v>0</v>
      </c>
      <c r="F194" s="146">
        <v>0</v>
      </c>
      <c r="G194" s="147">
        <v>0</v>
      </c>
    </row>
    <row r="195" spans="2:7" ht="12.75" hidden="1" customHeight="1" x14ac:dyDescent="0.25">
      <c r="C195" s="56"/>
      <c r="D195" s="55" t="str">
        <f>$D$13</f>
        <v>year 2025</v>
      </c>
      <c r="E195" s="142">
        <v>0</v>
      </c>
      <c r="F195" s="146">
        <v>0</v>
      </c>
      <c r="G195" s="147">
        <v>0</v>
      </c>
    </row>
    <row r="196" spans="2:7" ht="12.75" hidden="1" customHeight="1" x14ac:dyDescent="0.25">
      <c r="B196" s="13" t="s">
        <v>344</v>
      </c>
      <c r="C196" s="81" t="s">
        <v>108</v>
      </c>
      <c r="D196" s="82" t="str">
        <f>$D$12</f>
        <v>year 2026</v>
      </c>
      <c r="E196" s="138">
        <v>0</v>
      </c>
      <c r="F196" s="146">
        <v>0</v>
      </c>
      <c r="G196" s="147">
        <v>0</v>
      </c>
    </row>
    <row r="197" spans="2:7" ht="12.75" hidden="1" customHeight="1" x14ac:dyDescent="0.25">
      <c r="C197" s="56"/>
      <c r="D197" s="55" t="str">
        <f>$D$13</f>
        <v>year 2025</v>
      </c>
      <c r="E197" s="142">
        <v>0</v>
      </c>
      <c r="F197" s="146">
        <v>0</v>
      </c>
      <c r="G197" s="147">
        <v>0</v>
      </c>
    </row>
    <row r="198" spans="2:7" ht="12.75" hidden="1" customHeight="1" x14ac:dyDescent="0.25">
      <c r="B198" s="13" t="s">
        <v>345</v>
      </c>
      <c r="C198" s="81" t="s">
        <v>346</v>
      </c>
      <c r="D198" s="82" t="str">
        <f>$D$12</f>
        <v>year 2026</v>
      </c>
      <c r="E198" s="138">
        <v>0</v>
      </c>
      <c r="F198" s="146">
        <v>0</v>
      </c>
      <c r="G198" s="147">
        <v>0</v>
      </c>
    </row>
    <row r="199" spans="2:7" ht="12.75" hidden="1" customHeight="1" x14ac:dyDescent="0.25">
      <c r="C199" s="56"/>
      <c r="D199" s="55" t="str">
        <f>$D$13</f>
        <v>year 2025</v>
      </c>
      <c r="E199" s="142">
        <v>0</v>
      </c>
      <c r="F199" s="146">
        <v>0</v>
      </c>
      <c r="G199" s="147">
        <v>0</v>
      </c>
    </row>
    <row r="200" spans="2:7" ht="12.75" hidden="1" customHeight="1" x14ac:dyDescent="0.25">
      <c r="B200" s="13" t="s">
        <v>347</v>
      </c>
      <c r="C200" s="81" t="s">
        <v>348</v>
      </c>
      <c r="D200" s="82" t="str">
        <f>$D$12</f>
        <v>year 2026</v>
      </c>
      <c r="E200" s="138">
        <v>0</v>
      </c>
      <c r="F200" s="146">
        <v>0</v>
      </c>
      <c r="G200" s="147">
        <v>0</v>
      </c>
    </row>
    <row r="201" spans="2:7" ht="12.75" hidden="1" customHeight="1" x14ac:dyDescent="0.25">
      <c r="C201" s="56"/>
      <c r="D201" s="55" t="str">
        <f>$D$13</f>
        <v>year 2025</v>
      </c>
      <c r="E201" s="142">
        <v>0</v>
      </c>
      <c r="F201" s="146">
        <v>0</v>
      </c>
      <c r="G201" s="147">
        <v>0</v>
      </c>
    </row>
    <row r="202" spans="2:7" ht="12.75" hidden="1" customHeight="1" x14ac:dyDescent="0.25">
      <c r="B202" s="13" t="s">
        <v>349</v>
      </c>
      <c r="C202" s="81" t="s">
        <v>110</v>
      </c>
      <c r="D202" s="82" t="str">
        <f>$D$12</f>
        <v>year 2026</v>
      </c>
      <c r="E202" s="138">
        <v>0</v>
      </c>
      <c r="F202" s="146">
        <v>0</v>
      </c>
      <c r="G202" s="147">
        <v>0</v>
      </c>
    </row>
    <row r="203" spans="2:7" ht="12.75" hidden="1" customHeight="1" x14ac:dyDescent="0.25">
      <c r="C203" s="56"/>
      <c r="D203" s="55" t="str">
        <f>$D$13</f>
        <v>year 2025</v>
      </c>
      <c r="E203" s="142">
        <v>0</v>
      </c>
      <c r="F203" s="146">
        <v>0</v>
      </c>
      <c r="G203" s="147">
        <v>0</v>
      </c>
    </row>
    <row r="204" spans="2:7" ht="12.75" hidden="1" customHeight="1" x14ac:dyDescent="0.25">
      <c r="B204" s="13" t="s">
        <v>350</v>
      </c>
      <c r="C204" s="81" t="s">
        <v>351</v>
      </c>
      <c r="D204" s="82" t="str">
        <f>$D$12</f>
        <v>year 2026</v>
      </c>
      <c r="E204" s="138">
        <v>0</v>
      </c>
      <c r="F204" s="146">
        <v>0</v>
      </c>
      <c r="G204" s="147">
        <v>0</v>
      </c>
    </row>
    <row r="205" spans="2:7" ht="12.75" hidden="1" customHeight="1" x14ac:dyDescent="0.25">
      <c r="C205" s="56"/>
      <c r="D205" s="55" t="str">
        <f>$D$13</f>
        <v>year 2025</v>
      </c>
      <c r="E205" s="142">
        <v>0</v>
      </c>
      <c r="F205" s="146">
        <v>0</v>
      </c>
      <c r="G205" s="147">
        <v>0</v>
      </c>
    </row>
    <row r="206" spans="2:7" ht="12.75" hidden="1" customHeight="1" x14ac:dyDescent="0.25">
      <c r="B206" s="13" t="s">
        <v>352</v>
      </c>
      <c r="C206" s="81" t="s">
        <v>154</v>
      </c>
      <c r="D206" s="82" t="str">
        <f>$D$12</f>
        <v>year 2026</v>
      </c>
      <c r="E206" s="138">
        <v>0</v>
      </c>
      <c r="F206" s="146">
        <v>0</v>
      </c>
      <c r="G206" s="147">
        <v>0</v>
      </c>
    </row>
    <row r="207" spans="2:7" ht="12.75" hidden="1" customHeight="1" x14ac:dyDescent="0.25">
      <c r="C207" s="56"/>
      <c r="D207" s="55" t="str">
        <f>$D$13</f>
        <v>year 2025</v>
      </c>
      <c r="E207" s="142">
        <v>0</v>
      </c>
      <c r="F207" s="146">
        <v>0</v>
      </c>
      <c r="G207" s="147">
        <v>0</v>
      </c>
    </row>
    <row r="208" spans="2:7" ht="12.75" hidden="1" customHeight="1" x14ac:dyDescent="0.25">
      <c r="B208" s="13" t="s">
        <v>97</v>
      </c>
      <c r="C208" s="81" t="s">
        <v>353</v>
      </c>
      <c r="D208" s="82" t="str">
        <f>$D$12</f>
        <v>year 2026</v>
      </c>
      <c r="E208" s="138">
        <v>0</v>
      </c>
      <c r="F208" s="146">
        <v>0</v>
      </c>
      <c r="G208" s="147">
        <v>0</v>
      </c>
    </row>
    <row r="209" spans="2:7" ht="12.75" hidden="1" customHeight="1" x14ac:dyDescent="0.25">
      <c r="C209" s="56"/>
      <c r="D209" s="55" t="str">
        <f>$D$13</f>
        <v>year 2025</v>
      </c>
      <c r="E209" s="142">
        <v>0</v>
      </c>
      <c r="F209" s="146">
        <v>0</v>
      </c>
      <c r="G209" s="147">
        <v>0</v>
      </c>
    </row>
    <row r="210" spans="2:7" ht="12.75" hidden="1" customHeight="1" x14ac:dyDescent="0.25">
      <c r="B210" s="13" t="s">
        <v>354</v>
      </c>
      <c r="C210" s="81" t="s">
        <v>355</v>
      </c>
      <c r="D210" s="82" t="str">
        <f>$D$12</f>
        <v>year 2026</v>
      </c>
      <c r="E210" s="138">
        <v>0</v>
      </c>
      <c r="F210" s="146">
        <v>0</v>
      </c>
      <c r="G210" s="147">
        <v>0</v>
      </c>
    </row>
    <row r="211" spans="2:7" ht="12.75" hidden="1" customHeight="1" x14ac:dyDescent="0.25">
      <c r="C211" s="56"/>
      <c r="D211" s="55" t="str">
        <f>$D$13</f>
        <v>year 2025</v>
      </c>
      <c r="E211" s="142">
        <v>0</v>
      </c>
      <c r="F211" s="146">
        <v>0</v>
      </c>
      <c r="G211" s="147">
        <v>0</v>
      </c>
    </row>
    <row r="212" spans="2:7" ht="12.75" hidden="1" customHeight="1" x14ac:dyDescent="0.25">
      <c r="B212" s="13" t="s">
        <v>356</v>
      </c>
      <c r="C212" s="81" t="s">
        <v>357</v>
      </c>
      <c r="D212" s="82" t="str">
        <f>$D$12</f>
        <v>year 2026</v>
      </c>
      <c r="E212" s="138">
        <v>0</v>
      </c>
      <c r="F212" s="146">
        <v>0</v>
      </c>
      <c r="G212" s="147">
        <v>0</v>
      </c>
    </row>
    <row r="213" spans="2:7" ht="12.75" hidden="1" customHeight="1" x14ac:dyDescent="0.25">
      <c r="C213" s="56"/>
      <c r="D213" s="55" t="str">
        <f>$D$13</f>
        <v>year 2025</v>
      </c>
      <c r="E213" s="142">
        <v>0</v>
      </c>
      <c r="F213" s="146">
        <v>0</v>
      </c>
      <c r="G213" s="147">
        <v>0</v>
      </c>
    </row>
    <row r="214" spans="2:7" ht="12.75" hidden="1" customHeight="1" x14ac:dyDescent="0.25">
      <c r="B214" s="13" t="s">
        <v>358</v>
      </c>
      <c r="C214" s="81" t="s">
        <v>359</v>
      </c>
      <c r="D214" s="82" t="str">
        <f>$D$12</f>
        <v>year 2026</v>
      </c>
      <c r="E214" s="138">
        <v>0</v>
      </c>
      <c r="F214" s="146">
        <v>0</v>
      </c>
      <c r="G214" s="147">
        <v>0</v>
      </c>
    </row>
    <row r="215" spans="2:7" ht="12.75" hidden="1" customHeight="1" x14ac:dyDescent="0.25">
      <c r="C215" s="56"/>
      <c r="D215" s="55" t="str">
        <f>$D$13</f>
        <v>year 2025</v>
      </c>
      <c r="E215" s="142">
        <v>0</v>
      </c>
      <c r="F215" s="146">
        <v>0</v>
      </c>
      <c r="G215" s="147">
        <v>0</v>
      </c>
    </row>
    <row r="216" spans="2:7" ht="12.75" hidden="1" customHeight="1" x14ac:dyDescent="0.25">
      <c r="B216" s="13" t="s">
        <v>360</v>
      </c>
      <c r="C216" s="81" t="s">
        <v>361</v>
      </c>
      <c r="D216" s="82" t="str">
        <f>$D$12</f>
        <v>year 2026</v>
      </c>
      <c r="E216" s="138">
        <v>0</v>
      </c>
      <c r="F216" s="146">
        <v>0</v>
      </c>
      <c r="G216" s="147">
        <v>0</v>
      </c>
    </row>
    <row r="217" spans="2:7" ht="12.75" hidden="1" customHeight="1" x14ac:dyDescent="0.25">
      <c r="C217" s="56"/>
      <c r="D217" s="55" t="str">
        <f>$D$13</f>
        <v>year 2025</v>
      </c>
      <c r="E217" s="142">
        <v>0</v>
      </c>
      <c r="F217" s="146">
        <v>0</v>
      </c>
      <c r="G217" s="147">
        <v>0</v>
      </c>
    </row>
    <row r="218" spans="2:7" ht="12.75" hidden="1" customHeight="1" x14ac:dyDescent="0.25">
      <c r="B218" s="13" t="s">
        <v>113</v>
      </c>
      <c r="C218" s="81" t="s">
        <v>362</v>
      </c>
      <c r="D218" s="82" t="str">
        <f>$D$12</f>
        <v>year 2026</v>
      </c>
      <c r="E218" s="138">
        <v>0</v>
      </c>
      <c r="F218" s="146">
        <v>0</v>
      </c>
      <c r="G218" s="147">
        <v>0</v>
      </c>
    </row>
    <row r="219" spans="2:7" ht="12.75" hidden="1" customHeight="1" x14ac:dyDescent="0.25">
      <c r="C219" s="56"/>
      <c r="D219" s="55" t="str">
        <f>$D$13</f>
        <v>year 2025</v>
      </c>
      <c r="E219" s="142">
        <v>0</v>
      </c>
      <c r="F219" s="146">
        <v>0</v>
      </c>
      <c r="G219" s="147">
        <v>0</v>
      </c>
    </row>
    <row r="220" spans="2:7" ht="12.75" hidden="1" customHeight="1" x14ac:dyDescent="0.25">
      <c r="B220" s="13" t="s">
        <v>363</v>
      </c>
      <c r="C220" s="81" t="s">
        <v>364</v>
      </c>
      <c r="D220" s="82" t="str">
        <f>$D$12</f>
        <v>year 2026</v>
      </c>
      <c r="E220" s="138">
        <v>0</v>
      </c>
      <c r="F220" s="146">
        <v>0</v>
      </c>
      <c r="G220" s="147">
        <v>0</v>
      </c>
    </row>
    <row r="221" spans="2:7" ht="12.75" hidden="1" customHeight="1" x14ac:dyDescent="0.25">
      <c r="C221" s="56"/>
      <c r="D221" s="55" t="str">
        <f>$D$13</f>
        <v>year 2025</v>
      </c>
      <c r="E221" s="142">
        <v>0</v>
      </c>
      <c r="F221" s="146">
        <v>0</v>
      </c>
      <c r="G221" s="147">
        <v>0</v>
      </c>
    </row>
    <row r="222" spans="2:7" ht="12.75" hidden="1" customHeight="1" x14ac:dyDescent="0.25">
      <c r="B222" s="13" t="s">
        <v>365</v>
      </c>
      <c r="C222" s="81" t="s">
        <v>366</v>
      </c>
      <c r="D222" s="82" t="str">
        <f>$D$12</f>
        <v>year 2026</v>
      </c>
      <c r="E222" s="138">
        <v>0</v>
      </c>
      <c r="F222" s="146">
        <v>0</v>
      </c>
      <c r="G222" s="147">
        <v>0</v>
      </c>
    </row>
    <row r="223" spans="2:7" ht="12.75" hidden="1" customHeight="1" x14ac:dyDescent="0.25">
      <c r="C223" s="56"/>
      <c r="D223" s="55" t="str">
        <f>$D$13</f>
        <v>year 2025</v>
      </c>
      <c r="E223" s="142">
        <v>0</v>
      </c>
      <c r="F223" s="146">
        <v>0</v>
      </c>
      <c r="G223" s="147">
        <v>0</v>
      </c>
    </row>
    <row r="224" spans="2:7" ht="12.75" hidden="1" customHeight="1" x14ac:dyDescent="0.25">
      <c r="B224" s="13" t="s">
        <v>367</v>
      </c>
      <c r="C224" s="81" t="s">
        <v>368</v>
      </c>
      <c r="D224" s="82" t="str">
        <f>$D$12</f>
        <v>year 2026</v>
      </c>
      <c r="E224" s="138">
        <v>0</v>
      </c>
      <c r="F224" s="146">
        <v>0</v>
      </c>
      <c r="G224" s="147">
        <v>0</v>
      </c>
    </row>
    <row r="225" spans="2:7" ht="12.75" hidden="1" customHeight="1" x14ac:dyDescent="0.25">
      <c r="C225" s="56"/>
      <c r="D225" s="55" t="str">
        <f>$D$13</f>
        <v>year 2025</v>
      </c>
      <c r="E225" s="142">
        <v>0</v>
      </c>
      <c r="F225" s="146">
        <v>0</v>
      </c>
      <c r="G225" s="147">
        <v>0</v>
      </c>
    </row>
    <row r="226" spans="2:7" ht="12.75" hidden="1" customHeight="1" x14ac:dyDescent="0.25">
      <c r="B226" s="13" t="s">
        <v>147</v>
      </c>
      <c r="C226" s="81" t="s">
        <v>369</v>
      </c>
      <c r="D226" s="82" t="str">
        <f>$D$12</f>
        <v>year 2026</v>
      </c>
      <c r="E226" s="138">
        <v>0</v>
      </c>
      <c r="F226" s="146">
        <v>0</v>
      </c>
      <c r="G226" s="147">
        <v>0</v>
      </c>
    </row>
    <row r="227" spans="2:7" ht="12.75" hidden="1" customHeight="1" x14ac:dyDescent="0.25">
      <c r="C227" s="56"/>
      <c r="D227" s="55" t="str">
        <f>$D$13</f>
        <v>year 2025</v>
      </c>
      <c r="E227" s="142">
        <v>0</v>
      </c>
      <c r="F227" s="146">
        <v>0</v>
      </c>
      <c r="G227" s="147">
        <v>0</v>
      </c>
    </row>
    <row r="228" spans="2:7" ht="12.75" hidden="1" customHeight="1" x14ac:dyDescent="0.25">
      <c r="B228" s="13" t="s">
        <v>115</v>
      </c>
      <c r="C228" s="81" t="s">
        <v>114</v>
      </c>
      <c r="D228" s="82" t="str">
        <f>$D$12</f>
        <v>year 2026</v>
      </c>
      <c r="E228" s="138">
        <v>0</v>
      </c>
      <c r="F228" s="146">
        <v>0</v>
      </c>
      <c r="G228" s="147">
        <v>0</v>
      </c>
    </row>
    <row r="229" spans="2:7" ht="12.75" hidden="1" customHeight="1" x14ac:dyDescent="0.25">
      <c r="C229" s="56"/>
      <c r="D229" s="55" t="str">
        <f>$D$13</f>
        <v>year 2025</v>
      </c>
      <c r="E229" s="142">
        <v>0</v>
      </c>
      <c r="F229" s="146">
        <v>0</v>
      </c>
      <c r="G229" s="147">
        <v>0</v>
      </c>
    </row>
    <row r="230" spans="2:7" ht="12.75" hidden="1" customHeight="1" x14ac:dyDescent="0.25">
      <c r="B230" s="13" t="s">
        <v>117</v>
      </c>
      <c r="C230" s="81" t="s">
        <v>370</v>
      </c>
      <c r="D230" s="82" t="str">
        <f>$D$12</f>
        <v>year 2026</v>
      </c>
      <c r="E230" s="138">
        <v>0</v>
      </c>
      <c r="F230" s="146">
        <v>0</v>
      </c>
      <c r="G230" s="147">
        <v>0</v>
      </c>
    </row>
    <row r="231" spans="2:7" ht="12.75" hidden="1" customHeight="1" x14ac:dyDescent="0.25">
      <c r="C231" s="56"/>
      <c r="D231" s="55" t="str">
        <f>$D$13</f>
        <v>year 2025</v>
      </c>
      <c r="E231" s="142">
        <v>0</v>
      </c>
      <c r="F231" s="146">
        <v>0</v>
      </c>
      <c r="G231" s="147">
        <v>0</v>
      </c>
    </row>
    <row r="232" spans="2:7" ht="12.75" hidden="1" customHeight="1" x14ac:dyDescent="0.25">
      <c r="B232" s="13" t="s">
        <v>371</v>
      </c>
      <c r="C232" s="81" t="s">
        <v>372</v>
      </c>
      <c r="D232" s="82" t="str">
        <f>$D$12</f>
        <v>year 2026</v>
      </c>
      <c r="E232" s="138">
        <v>0</v>
      </c>
      <c r="F232" s="146">
        <v>0</v>
      </c>
      <c r="G232" s="147">
        <v>0</v>
      </c>
    </row>
    <row r="233" spans="2:7" ht="12.75" hidden="1" customHeight="1" x14ac:dyDescent="0.25">
      <c r="C233" s="56"/>
      <c r="D233" s="55" t="str">
        <f>$D$13</f>
        <v>year 2025</v>
      </c>
      <c r="E233" s="142">
        <v>0</v>
      </c>
      <c r="F233" s="146">
        <v>0</v>
      </c>
      <c r="G233" s="147">
        <v>0</v>
      </c>
    </row>
    <row r="234" spans="2:7" ht="12.75" hidden="1" customHeight="1" x14ac:dyDescent="0.25">
      <c r="B234" s="13" t="s">
        <v>373</v>
      </c>
      <c r="C234" s="81" t="s">
        <v>374</v>
      </c>
      <c r="D234" s="82" t="str">
        <f>$D$12</f>
        <v>year 2026</v>
      </c>
      <c r="E234" s="138">
        <v>0</v>
      </c>
      <c r="F234" s="146">
        <v>0</v>
      </c>
      <c r="G234" s="147">
        <v>0</v>
      </c>
    </row>
    <row r="235" spans="2:7" ht="12.75" hidden="1" customHeight="1" x14ac:dyDescent="0.25">
      <c r="C235" s="56"/>
      <c r="D235" s="55" t="str">
        <f>$D$13</f>
        <v>year 2025</v>
      </c>
      <c r="E235" s="142">
        <v>0</v>
      </c>
      <c r="F235" s="146">
        <v>0</v>
      </c>
      <c r="G235" s="147">
        <v>0</v>
      </c>
    </row>
    <row r="236" spans="2:7" ht="12.75" hidden="1" customHeight="1" x14ac:dyDescent="0.25">
      <c r="B236" s="13" t="s">
        <v>375</v>
      </c>
      <c r="C236" s="81" t="s">
        <v>376</v>
      </c>
      <c r="D236" s="82" t="str">
        <f>$D$12</f>
        <v>year 2026</v>
      </c>
      <c r="E236" s="138">
        <v>0</v>
      </c>
      <c r="F236" s="146">
        <v>0</v>
      </c>
      <c r="G236" s="147">
        <v>0</v>
      </c>
    </row>
    <row r="237" spans="2:7" ht="12.75" hidden="1" customHeight="1" x14ac:dyDescent="0.25">
      <c r="C237" s="56"/>
      <c r="D237" s="55" t="str">
        <f>$D$13</f>
        <v>year 2025</v>
      </c>
      <c r="E237" s="142">
        <v>0</v>
      </c>
      <c r="F237" s="146">
        <v>0</v>
      </c>
      <c r="G237" s="147">
        <v>0</v>
      </c>
    </row>
    <row r="238" spans="2:7" ht="12.75" hidden="1" customHeight="1" x14ac:dyDescent="0.25">
      <c r="B238" s="13" t="s">
        <v>377</v>
      </c>
      <c r="C238" s="81" t="s">
        <v>148</v>
      </c>
      <c r="D238" s="82" t="str">
        <f>$D$12</f>
        <v>year 2026</v>
      </c>
      <c r="E238" s="138">
        <v>0</v>
      </c>
      <c r="F238" s="146">
        <v>0</v>
      </c>
      <c r="G238" s="147">
        <v>0</v>
      </c>
    </row>
    <row r="239" spans="2:7" ht="12.75" hidden="1" customHeight="1" x14ac:dyDescent="0.25">
      <c r="C239" s="56"/>
      <c r="D239" s="55" t="str">
        <f>$D$13</f>
        <v>year 2025</v>
      </c>
      <c r="E239" s="142">
        <v>0</v>
      </c>
      <c r="F239" s="146">
        <v>0</v>
      </c>
      <c r="G239" s="147">
        <v>0</v>
      </c>
    </row>
    <row r="240" spans="2:7" ht="12.75" hidden="1" customHeight="1" x14ac:dyDescent="0.25">
      <c r="B240" s="13" t="s">
        <v>378</v>
      </c>
      <c r="C240" s="81" t="s">
        <v>116</v>
      </c>
      <c r="D240" s="82" t="str">
        <f>$D$12</f>
        <v>year 2026</v>
      </c>
      <c r="E240" s="138">
        <v>0</v>
      </c>
      <c r="F240" s="146">
        <v>0</v>
      </c>
      <c r="G240" s="147">
        <v>0</v>
      </c>
    </row>
    <row r="241" spans="2:7" ht="12.75" hidden="1" customHeight="1" x14ac:dyDescent="0.25">
      <c r="C241" s="56"/>
      <c r="D241" s="55" t="str">
        <f>$D$13</f>
        <v>year 2025</v>
      </c>
      <c r="E241" s="142">
        <v>0</v>
      </c>
      <c r="F241" s="146">
        <v>0</v>
      </c>
      <c r="G241" s="147">
        <v>0</v>
      </c>
    </row>
    <row r="242" spans="2:7" ht="12.75" hidden="1" customHeight="1" x14ac:dyDescent="0.25">
      <c r="B242" s="13" t="s">
        <v>379</v>
      </c>
      <c r="C242" s="81" t="s">
        <v>118</v>
      </c>
      <c r="D242" s="82" t="str">
        <f>$D$12</f>
        <v>year 2026</v>
      </c>
      <c r="E242" s="138">
        <v>0</v>
      </c>
      <c r="F242" s="146">
        <v>0</v>
      </c>
      <c r="G242" s="147">
        <v>0</v>
      </c>
    </row>
    <row r="243" spans="2:7" ht="12.75" hidden="1" customHeight="1" x14ac:dyDescent="0.25">
      <c r="C243" s="56"/>
      <c r="D243" s="55" t="str">
        <f>$D$13</f>
        <v>year 2025</v>
      </c>
      <c r="E243" s="142">
        <v>0</v>
      </c>
      <c r="F243" s="146">
        <v>0</v>
      </c>
      <c r="G243" s="147">
        <v>0</v>
      </c>
    </row>
    <row r="244" spans="2:7" ht="12.75" hidden="1" customHeight="1" x14ac:dyDescent="0.25">
      <c r="B244" s="13" t="s">
        <v>119</v>
      </c>
      <c r="C244" s="81" t="s">
        <v>380</v>
      </c>
      <c r="D244" s="82" t="str">
        <f>$D$12</f>
        <v>year 2026</v>
      </c>
      <c r="E244" s="138">
        <v>0</v>
      </c>
      <c r="F244" s="146">
        <v>0</v>
      </c>
      <c r="G244" s="147">
        <v>0</v>
      </c>
    </row>
    <row r="245" spans="2:7" ht="12.75" hidden="1" customHeight="1" x14ac:dyDescent="0.25">
      <c r="C245" s="56"/>
      <c r="D245" s="55" t="str">
        <f>$D$13</f>
        <v>year 2025</v>
      </c>
      <c r="E245" s="142">
        <v>0</v>
      </c>
      <c r="F245" s="146">
        <v>0</v>
      </c>
      <c r="G245" s="147">
        <v>0</v>
      </c>
    </row>
    <row r="246" spans="2:7" ht="12.75" hidden="1" customHeight="1" x14ac:dyDescent="0.25">
      <c r="B246" s="13" t="s">
        <v>381</v>
      </c>
      <c r="C246" s="81" t="s">
        <v>382</v>
      </c>
      <c r="D246" s="82" t="str">
        <f>$D$12</f>
        <v>year 2026</v>
      </c>
      <c r="E246" s="138">
        <v>0</v>
      </c>
      <c r="F246" s="146">
        <v>0</v>
      </c>
      <c r="G246" s="147">
        <v>0</v>
      </c>
    </row>
    <row r="247" spans="2:7" ht="12.75" hidden="1" customHeight="1" x14ac:dyDescent="0.25">
      <c r="C247" s="56"/>
      <c r="D247" s="55" t="str">
        <f>$D$13</f>
        <v>year 2025</v>
      </c>
      <c r="E247" s="142">
        <v>0</v>
      </c>
      <c r="F247" s="146">
        <v>0</v>
      </c>
      <c r="G247" s="147">
        <v>0</v>
      </c>
    </row>
    <row r="248" spans="2:7" ht="12.75" hidden="1" customHeight="1" x14ac:dyDescent="0.25">
      <c r="B248" s="13" t="s">
        <v>383</v>
      </c>
      <c r="C248" s="81" t="s">
        <v>384</v>
      </c>
      <c r="D248" s="82" t="str">
        <f>$D$12</f>
        <v>year 2026</v>
      </c>
      <c r="E248" s="138">
        <v>0</v>
      </c>
      <c r="F248" s="146">
        <v>0</v>
      </c>
      <c r="G248" s="147">
        <v>0</v>
      </c>
    </row>
    <row r="249" spans="2:7" ht="12.75" hidden="1" customHeight="1" x14ac:dyDescent="0.25">
      <c r="C249" s="56"/>
      <c r="D249" s="55" t="str">
        <f>$D$13</f>
        <v>year 2025</v>
      </c>
      <c r="E249" s="142">
        <v>0</v>
      </c>
      <c r="F249" s="146">
        <v>0</v>
      </c>
      <c r="G249" s="147">
        <v>0</v>
      </c>
    </row>
    <row r="250" spans="2:7" ht="12.75" hidden="1" customHeight="1" x14ac:dyDescent="0.25">
      <c r="B250" s="13" t="s">
        <v>385</v>
      </c>
      <c r="C250" s="81" t="s">
        <v>386</v>
      </c>
      <c r="D250" s="82" t="str">
        <f>$D$12</f>
        <v>year 2026</v>
      </c>
      <c r="E250" s="138">
        <v>0</v>
      </c>
      <c r="F250" s="146">
        <v>0</v>
      </c>
      <c r="G250" s="147">
        <v>0</v>
      </c>
    </row>
    <row r="251" spans="2:7" ht="12.75" hidden="1" customHeight="1" x14ac:dyDescent="0.25">
      <c r="C251" s="56"/>
      <c r="D251" s="55" t="str">
        <f>$D$13</f>
        <v>year 2025</v>
      </c>
      <c r="E251" s="142">
        <v>0</v>
      </c>
      <c r="F251" s="146">
        <v>0</v>
      </c>
      <c r="G251" s="147">
        <v>0</v>
      </c>
    </row>
    <row r="252" spans="2:7" ht="12.75" hidden="1" customHeight="1" x14ac:dyDescent="0.25">
      <c r="B252" s="13" t="s">
        <v>387</v>
      </c>
      <c r="C252" s="81" t="s">
        <v>388</v>
      </c>
      <c r="D252" s="82" t="str">
        <f>$D$12</f>
        <v>year 2026</v>
      </c>
      <c r="E252" s="138">
        <v>0</v>
      </c>
      <c r="F252" s="146">
        <v>0</v>
      </c>
      <c r="G252" s="147">
        <v>0</v>
      </c>
    </row>
    <row r="253" spans="2:7" ht="12.75" hidden="1" customHeight="1" x14ac:dyDescent="0.25">
      <c r="C253" s="56"/>
      <c r="D253" s="55" t="str">
        <f>$D$13</f>
        <v>year 2025</v>
      </c>
      <c r="E253" s="142">
        <v>0</v>
      </c>
      <c r="F253" s="146">
        <v>0</v>
      </c>
      <c r="G253" s="147">
        <v>0</v>
      </c>
    </row>
    <row r="254" spans="2:7" ht="12.75" hidden="1" customHeight="1" x14ac:dyDescent="0.25">
      <c r="B254" s="13" t="s">
        <v>389</v>
      </c>
      <c r="C254" s="81" t="s">
        <v>390</v>
      </c>
      <c r="D254" s="82" t="str">
        <f>$D$12</f>
        <v>year 2026</v>
      </c>
      <c r="E254" s="138">
        <v>0</v>
      </c>
      <c r="F254" s="146">
        <v>0</v>
      </c>
      <c r="G254" s="147">
        <v>0</v>
      </c>
    </row>
    <row r="255" spans="2:7" ht="12.75" hidden="1" customHeight="1" x14ac:dyDescent="0.25">
      <c r="C255" s="56"/>
      <c r="D255" s="55" t="str">
        <f>$D$13</f>
        <v>year 2025</v>
      </c>
      <c r="E255" s="142">
        <v>0</v>
      </c>
      <c r="F255" s="146">
        <v>0</v>
      </c>
      <c r="G255" s="147">
        <v>0</v>
      </c>
    </row>
    <row r="256" spans="2:7" ht="12.75" hidden="1" customHeight="1" x14ac:dyDescent="0.25">
      <c r="B256" s="13" t="s">
        <v>391</v>
      </c>
      <c r="C256" s="81" t="s">
        <v>392</v>
      </c>
      <c r="D256" s="82" t="str">
        <f>$D$12</f>
        <v>year 2026</v>
      </c>
      <c r="E256" s="138">
        <v>0</v>
      </c>
      <c r="F256" s="146">
        <v>0</v>
      </c>
      <c r="G256" s="147">
        <v>0</v>
      </c>
    </row>
    <row r="257" spans="2:7" ht="12.75" hidden="1" customHeight="1" x14ac:dyDescent="0.25">
      <c r="C257" s="56"/>
      <c r="D257" s="55" t="str">
        <f>$D$13</f>
        <v>year 2025</v>
      </c>
      <c r="E257" s="142">
        <v>0</v>
      </c>
      <c r="F257" s="146">
        <v>0</v>
      </c>
      <c r="G257" s="147">
        <v>0</v>
      </c>
    </row>
    <row r="258" spans="2:7" ht="12.75" hidden="1" customHeight="1" x14ac:dyDescent="0.25">
      <c r="B258" s="13" t="s">
        <v>393</v>
      </c>
      <c r="C258" s="81" t="s">
        <v>120</v>
      </c>
      <c r="D258" s="82" t="str">
        <f>$D$12</f>
        <v>year 2026</v>
      </c>
      <c r="E258" s="138">
        <v>0</v>
      </c>
      <c r="F258" s="146">
        <v>0</v>
      </c>
      <c r="G258" s="147">
        <v>0</v>
      </c>
    </row>
    <row r="259" spans="2:7" ht="12.75" hidden="1" customHeight="1" x14ac:dyDescent="0.25">
      <c r="C259" s="56"/>
      <c r="D259" s="55" t="str">
        <f>$D$13</f>
        <v>year 2025</v>
      </c>
      <c r="E259" s="142">
        <v>0</v>
      </c>
      <c r="F259" s="146">
        <v>0</v>
      </c>
      <c r="G259" s="147">
        <v>0</v>
      </c>
    </row>
    <row r="260" spans="2:7" ht="12.75" hidden="1" customHeight="1" x14ac:dyDescent="0.25">
      <c r="B260" s="13" t="s">
        <v>394</v>
      </c>
      <c r="C260" s="81" t="s">
        <v>395</v>
      </c>
      <c r="D260" s="82" t="str">
        <f>$D$12</f>
        <v>year 2026</v>
      </c>
      <c r="E260" s="138">
        <v>0</v>
      </c>
      <c r="F260" s="146">
        <v>0</v>
      </c>
      <c r="G260" s="147">
        <v>0</v>
      </c>
    </row>
    <row r="261" spans="2:7" ht="12.75" hidden="1" customHeight="1" x14ac:dyDescent="0.25">
      <c r="C261" s="56"/>
      <c r="D261" s="55" t="str">
        <f>$D$13</f>
        <v>year 2025</v>
      </c>
      <c r="E261" s="142">
        <v>0</v>
      </c>
      <c r="F261" s="146">
        <v>0</v>
      </c>
      <c r="G261" s="147">
        <v>0</v>
      </c>
    </row>
    <row r="262" spans="2:7" ht="12.75" hidden="1" customHeight="1" x14ac:dyDescent="0.25">
      <c r="B262" s="13" t="s">
        <v>396</v>
      </c>
      <c r="C262" s="81" t="s">
        <v>397</v>
      </c>
      <c r="D262" s="82" t="str">
        <f>$D$12</f>
        <v>year 2026</v>
      </c>
      <c r="E262" s="138">
        <v>0</v>
      </c>
      <c r="F262" s="146">
        <v>0</v>
      </c>
      <c r="G262" s="147">
        <v>0</v>
      </c>
    </row>
    <row r="263" spans="2:7" ht="12.75" hidden="1" customHeight="1" x14ac:dyDescent="0.25">
      <c r="C263" s="56"/>
      <c r="D263" s="55" t="str">
        <f>$D$13</f>
        <v>year 2025</v>
      </c>
      <c r="E263" s="142">
        <v>0</v>
      </c>
      <c r="F263" s="146">
        <v>0</v>
      </c>
      <c r="G263" s="147">
        <v>0</v>
      </c>
    </row>
    <row r="264" spans="2:7" ht="12.75" hidden="1" customHeight="1" x14ac:dyDescent="0.25">
      <c r="B264" s="13" t="s">
        <v>398</v>
      </c>
      <c r="C264" s="81" t="s">
        <v>399</v>
      </c>
      <c r="D264" s="82" t="str">
        <f>$D$12</f>
        <v>year 2026</v>
      </c>
      <c r="E264" s="138">
        <v>0</v>
      </c>
      <c r="F264" s="146">
        <v>0</v>
      </c>
      <c r="G264" s="147">
        <v>0</v>
      </c>
    </row>
    <row r="265" spans="2:7" ht="12.75" hidden="1" customHeight="1" x14ac:dyDescent="0.25">
      <c r="C265" s="56"/>
      <c r="D265" s="55" t="str">
        <f>$D$13</f>
        <v>year 2025</v>
      </c>
      <c r="E265" s="142">
        <v>0</v>
      </c>
      <c r="F265" s="146">
        <v>0</v>
      </c>
      <c r="G265" s="147">
        <v>0</v>
      </c>
    </row>
    <row r="266" spans="2:7" ht="12.75" hidden="1" customHeight="1" x14ac:dyDescent="0.25">
      <c r="B266" s="13" t="s">
        <v>400</v>
      </c>
      <c r="C266" s="81" t="s">
        <v>401</v>
      </c>
      <c r="D266" s="82" t="str">
        <f>$D$12</f>
        <v>year 2026</v>
      </c>
      <c r="E266" s="138">
        <v>0</v>
      </c>
      <c r="F266" s="146">
        <v>0</v>
      </c>
      <c r="G266" s="147">
        <v>0</v>
      </c>
    </row>
    <row r="267" spans="2:7" ht="12.75" hidden="1" customHeight="1" x14ac:dyDescent="0.25">
      <c r="C267" s="56"/>
      <c r="D267" s="55" t="str">
        <f>$D$13</f>
        <v>year 2025</v>
      </c>
      <c r="E267" s="142">
        <v>0</v>
      </c>
      <c r="F267" s="146">
        <v>0</v>
      </c>
      <c r="G267" s="147">
        <v>0</v>
      </c>
    </row>
    <row r="268" spans="2:7" ht="12.75" hidden="1" customHeight="1" x14ac:dyDescent="0.25">
      <c r="B268" s="13" t="s">
        <v>402</v>
      </c>
      <c r="C268" s="81" t="s">
        <v>403</v>
      </c>
      <c r="D268" s="82" t="str">
        <f>$D$12</f>
        <v>year 2026</v>
      </c>
      <c r="E268" s="138">
        <v>0</v>
      </c>
      <c r="F268" s="146">
        <v>0</v>
      </c>
      <c r="G268" s="147">
        <v>0</v>
      </c>
    </row>
    <row r="269" spans="2:7" ht="12.75" hidden="1" customHeight="1" x14ac:dyDescent="0.25">
      <c r="C269" s="56"/>
      <c r="D269" s="55" t="str">
        <f>$D$13</f>
        <v>year 2025</v>
      </c>
      <c r="E269" s="142">
        <v>0</v>
      </c>
      <c r="F269" s="146">
        <v>0</v>
      </c>
      <c r="G269" s="147">
        <v>0</v>
      </c>
    </row>
    <row r="270" spans="2:7" ht="12.75" hidden="1" customHeight="1" x14ac:dyDescent="0.25">
      <c r="B270" s="13" t="s">
        <v>404</v>
      </c>
      <c r="C270" s="81" t="s">
        <v>405</v>
      </c>
      <c r="D270" s="82" t="str">
        <f>$D$12</f>
        <v>year 2026</v>
      </c>
      <c r="E270" s="138">
        <v>0</v>
      </c>
      <c r="F270" s="146">
        <v>0</v>
      </c>
      <c r="G270" s="147">
        <v>0</v>
      </c>
    </row>
    <row r="271" spans="2:7" ht="12.75" hidden="1" customHeight="1" x14ac:dyDescent="0.25">
      <c r="C271" s="56"/>
      <c r="D271" s="55" t="str">
        <f>$D$13</f>
        <v>year 2025</v>
      </c>
      <c r="E271" s="142">
        <v>0</v>
      </c>
      <c r="F271" s="146">
        <v>0</v>
      </c>
      <c r="G271" s="147">
        <v>0</v>
      </c>
    </row>
    <row r="272" spans="2:7" ht="12.75" hidden="1" customHeight="1" x14ac:dyDescent="0.25">
      <c r="B272" s="13" t="s">
        <v>406</v>
      </c>
      <c r="C272" s="81" t="s">
        <v>407</v>
      </c>
      <c r="D272" s="82" t="str">
        <f>$D$12</f>
        <v>year 2026</v>
      </c>
      <c r="E272" s="138">
        <v>0</v>
      </c>
      <c r="F272" s="146">
        <v>0</v>
      </c>
      <c r="G272" s="147">
        <v>0</v>
      </c>
    </row>
    <row r="273" spans="2:7" ht="12.75" hidden="1" customHeight="1" x14ac:dyDescent="0.25">
      <c r="C273" s="56"/>
      <c r="D273" s="55" t="str">
        <f>$D$13</f>
        <v>year 2025</v>
      </c>
      <c r="E273" s="142">
        <v>0</v>
      </c>
      <c r="F273" s="146">
        <v>0</v>
      </c>
      <c r="G273" s="147">
        <v>0</v>
      </c>
    </row>
    <row r="274" spans="2:7" ht="12.75" hidden="1" customHeight="1" x14ac:dyDescent="0.25">
      <c r="B274" s="13" t="s">
        <v>408</v>
      </c>
      <c r="C274" s="81" t="s">
        <v>409</v>
      </c>
      <c r="D274" s="82" t="str">
        <f>$D$12</f>
        <v>year 2026</v>
      </c>
      <c r="E274" s="138">
        <v>0</v>
      </c>
      <c r="F274" s="146">
        <v>0</v>
      </c>
      <c r="G274" s="147">
        <v>0</v>
      </c>
    </row>
    <row r="275" spans="2:7" ht="12.75" hidden="1" customHeight="1" x14ac:dyDescent="0.25">
      <c r="C275" s="56"/>
      <c r="D275" s="55" t="str">
        <f>$D$13</f>
        <v>year 2025</v>
      </c>
      <c r="E275" s="142">
        <v>0</v>
      </c>
      <c r="F275" s="146">
        <v>0</v>
      </c>
      <c r="G275" s="147">
        <v>0</v>
      </c>
    </row>
    <row r="276" spans="2:7" ht="12.75" hidden="1" customHeight="1" x14ac:dyDescent="0.25">
      <c r="B276" s="13" t="s">
        <v>410</v>
      </c>
      <c r="C276" s="81" t="s">
        <v>411</v>
      </c>
      <c r="D276" s="82" t="str">
        <f>$D$12</f>
        <v>year 2026</v>
      </c>
      <c r="E276" s="138">
        <v>0</v>
      </c>
      <c r="F276" s="146">
        <v>0</v>
      </c>
      <c r="G276" s="147">
        <v>0</v>
      </c>
    </row>
    <row r="277" spans="2:7" ht="12.75" hidden="1" customHeight="1" x14ac:dyDescent="0.25">
      <c r="C277" s="56"/>
      <c r="D277" s="55" t="str">
        <f>$D$13</f>
        <v>year 2025</v>
      </c>
      <c r="E277" s="142">
        <v>0</v>
      </c>
      <c r="F277" s="146">
        <v>0</v>
      </c>
      <c r="G277" s="147">
        <v>0</v>
      </c>
    </row>
    <row r="278" spans="2:7" ht="12.75" hidden="1" customHeight="1" x14ac:dyDescent="0.25">
      <c r="B278" s="13" t="s">
        <v>412</v>
      </c>
      <c r="C278" s="81" t="s">
        <v>413</v>
      </c>
      <c r="D278" s="82" t="str">
        <f>$D$12</f>
        <v>year 2026</v>
      </c>
      <c r="E278" s="138">
        <v>0</v>
      </c>
      <c r="F278" s="146">
        <v>0</v>
      </c>
      <c r="G278" s="147">
        <v>0</v>
      </c>
    </row>
    <row r="279" spans="2:7" ht="12.75" hidden="1" customHeight="1" x14ac:dyDescent="0.25">
      <c r="C279" s="56"/>
      <c r="D279" s="55" t="str">
        <f>$D$13</f>
        <v>year 2025</v>
      </c>
      <c r="E279" s="142">
        <v>0</v>
      </c>
      <c r="F279" s="146">
        <v>0</v>
      </c>
      <c r="G279" s="147">
        <v>0</v>
      </c>
    </row>
    <row r="280" spans="2:7" ht="12.75" hidden="1" customHeight="1" x14ac:dyDescent="0.25">
      <c r="B280" s="13" t="s">
        <v>414</v>
      </c>
      <c r="C280" s="81" t="s">
        <v>415</v>
      </c>
      <c r="D280" s="82" t="str">
        <f>$D$12</f>
        <v>year 2026</v>
      </c>
      <c r="E280" s="138">
        <v>0</v>
      </c>
      <c r="F280" s="146">
        <v>0</v>
      </c>
      <c r="G280" s="147">
        <v>0</v>
      </c>
    </row>
    <row r="281" spans="2:7" ht="12.75" hidden="1" customHeight="1" x14ac:dyDescent="0.25">
      <c r="C281" s="56"/>
      <c r="D281" s="55" t="str">
        <f>$D$13</f>
        <v>year 2025</v>
      </c>
      <c r="E281" s="142">
        <v>0</v>
      </c>
      <c r="F281" s="146">
        <v>0</v>
      </c>
      <c r="G281" s="147">
        <v>0</v>
      </c>
    </row>
    <row r="282" spans="2:7" ht="12.75" hidden="1" customHeight="1" x14ac:dyDescent="0.25">
      <c r="B282" s="13" t="s">
        <v>121</v>
      </c>
      <c r="C282" s="81" t="s">
        <v>416</v>
      </c>
      <c r="D282" s="82" t="str">
        <f>$D$12</f>
        <v>year 2026</v>
      </c>
      <c r="E282" s="138">
        <v>0</v>
      </c>
      <c r="F282" s="146">
        <v>0</v>
      </c>
      <c r="G282" s="147">
        <v>0</v>
      </c>
    </row>
    <row r="283" spans="2:7" ht="12.75" hidden="1" customHeight="1" x14ac:dyDescent="0.25">
      <c r="C283" s="56"/>
      <c r="D283" s="55" t="str">
        <f>$D$13</f>
        <v>year 2025</v>
      </c>
      <c r="E283" s="142">
        <v>0</v>
      </c>
      <c r="F283" s="146">
        <v>0</v>
      </c>
      <c r="G283" s="147">
        <v>0</v>
      </c>
    </row>
    <row r="284" spans="2:7" ht="12.75" hidden="1" customHeight="1" x14ac:dyDescent="0.25">
      <c r="B284" s="13" t="s">
        <v>417</v>
      </c>
      <c r="C284" s="81" t="s">
        <v>418</v>
      </c>
      <c r="D284" s="82" t="str">
        <f>$D$12</f>
        <v>year 2026</v>
      </c>
      <c r="E284" s="138">
        <v>0</v>
      </c>
      <c r="F284" s="146">
        <v>0</v>
      </c>
      <c r="G284" s="147">
        <v>0</v>
      </c>
    </row>
    <row r="285" spans="2:7" ht="12.75" hidden="1" customHeight="1" x14ac:dyDescent="0.25">
      <c r="C285" s="56"/>
      <c r="D285" s="55" t="str">
        <f>$D$13</f>
        <v>year 2025</v>
      </c>
      <c r="E285" s="142">
        <v>0</v>
      </c>
      <c r="F285" s="146">
        <v>0</v>
      </c>
      <c r="G285" s="147">
        <v>0</v>
      </c>
    </row>
    <row r="286" spans="2:7" ht="12.75" hidden="1" customHeight="1" x14ac:dyDescent="0.25">
      <c r="B286" s="13" t="s">
        <v>419</v>
      </c>
      <c r="C286" s="81" t="s">
        <v>420</v>
      </c>
      <c r="D286" s="82" t="str">
        <f>$D$12</f>
        <v>year 2026</v>
      </c>
      <c r="E286" s="138">
        <v>0</v>
      </c>
      <c r="F286" s="146">
        <v>0</v>
      </c>
      <c r="G286" s="147">
        <v>0</v>
      </c>
    </row>
    <row r="287" spans="2:7" ht="12.75" hidden="1" customHeight="1" x14ac:dyDescent="0.25">
      <c r="C287" s="56"/>
      <c r="D287" s="55" t="str">
        <f>$D$13</f>
        <v>year 2025</v>
      </c>
      <c r="E287" s="142">
        <v>0</v>
      </c>
      <c r="F287" s="146">
        <v>0</v>
      </c>
      <c r="G287" s="147">
        <v>0</v>
      </c>
    </row>
    <row r="288" spans="2:7" ht="12.75" hidden="1" customHeight="1" x14ac:dyDescent="0.25">
      <c r="B288" s="13" t="s">
        <v>149</v>
      </c>
      <c r="C288" s="81" t="s">
        <v>421</v>
      </c>
      <c r="D288" s="82" t="str">
        <f>$D$12</f>
        <v>year 2026</v>
      </c>
      <c r="E288" s="138">
        <v>0</v>
      </c>
      <c r="F288" s="146">
        <v>0</v>
      </c>
      <c r="G288" s="147">
        <v>0</v>
      </c>
    </row>
    <row r="289" spans="2:7" ht="12.75" hidden="1" customHeight="1" x14ac:dyDescent="0.25">
      <c r="C289" s="56"/>
      <c r="D289" s="55" t="str">
        <f>$D$13</f>
        <v>year 2025</v>
      </c>
      <c r="E289" s="142">
        <v>0</v>
      </c>
      <c r="F289" s="146">
        <v>0</v>
      </c>
      <c r="G289" s="147">
        <v>0</v>
      </c>
    </row>
    <row r="290" spans="2:7" ht="12.75" hidden="1" customHeight="1" x14ac:dyDescent="0.25">
      <c r="B290" s="13" t="s">
        <v>422</v>
      </c>
      <c r="C290" s="81" t="s">
        <v>122</v>
      </c>
      <c r="D290" s="82" t="str">
        <f>$D$12</f>
        <v>year 2026</v>
      </c>
      <c r="E290" s="138">
        <v>0</v>
      </c>
      <c r="F290" s="146">
        <v>0</v>
      </c>
      <c r="G290" s="147">
        <v>0</v>
      </c>
    </row>
    <row r="291" spans="2:7" ht="12.75" hidden="1" customHeight="1" x14ac:dyDescent="0.25">
      <c r="C291" s="56"/>
      <c r="D291" s="55" t="str">
        <f>$D$13</f>
        <v>year 2025</v>
      </c>
      <c r="E291" s="142">
        <v>0</v>
      </c>
      <c r="F291" s="146">
        <v>0</v>
      </c>
      <c r="G291" s="147">
        <v>0</v>
      </c>
    </row>
    <row r="292" spans="2:7" ht="12.75" hidden="1" customHeight="1" x14ac:dyDescent="0.25">
      <c r="B292" s="13" t="s">
        <v>123</v>
      </c>
      <c r="C292" s="81" t="s">
        <v>423</v>
      </c>
      <c r="D292" s="82" t="str">
        <f>$D$12</f>
        <v>year 2026</v>
      </c>
      <c r="E292" s="138">
        <v>0</v>
      </c>
      <c r="F292" s="146">
        <v>0</v>
      </c>
      <c r="G292" s="147">
        <v>0</v>
      </c>
    </row>
    <row r="293" spans="2:7" ht="12.75" hidden="1" customHeight="1" x14ac:dyDescent="0.25">
      <c r="C293" s="56"/>
      <c r="D293" s="55" t="str">
        <f>$D$13</f>
        <v>year 2025</v>
      </c>
      <c r="E293" s="142">
        <v>0</v>
      </c>
      <c r="F293" s="146">
        <v>0</v>
      </c>
      <c r="G293" s="147">
        <v>0</v>
      </c>
    </row>
    <row r="294" spans="2:7" ht="12.75" hidden="1" customHeight="1" x14ac:dyDescent="0.25">
      <c r="B294" s="13" t="s">
        <v>424</v>
      </c>
      <c r="C294" s="81" t="s">
        <v>425</v>
      </c>
      <c r="D294" s="82" t="str">
        <f>$D$12</f>
        <v>year 2026</v>
      </c>
      <c r="E294" s="138">
        <v>0</v>
      </c>
      <c r="F294" s="146">
        <v>0</v>
      </c>
      <c r="G294" s="147">
        <v>0</v>
      </c>
    </row>
    <row r="295" spans="2:7" ht="12.75" hidden="1" customHeight="1" x14ac:dyDescent="0.25">
      <c r="C295" s="56"/>
      <c r="D295" s="55" t="str">
        <f>$D$13</f>
        <v>year 2025</v>
      </c>
      <c r="E295" s="142">
        <v>0</v>
      </c>
      <c r="F295" s="146">
        <v>0</v>
      </c>
      <c r="G295" s="147">
        <v>0</v>
      </c>
    </row>
    <row r="296" spans="2:7" ht="12.75" hidden="1" customHeight="1" x14ac:dyDescent="0.25">
      <c r="B296" s="13" t="s">
        <v>426</v>
      </c>
      <c r="C296" s="81" t="s">
        <v>427</v>
      </c>
      <c r="D296" s="82" t="str">
        <f>$D$12</f>
        <v>year 2026</v>
      </c>
      <c r="E296" s="138">
        <v>0</v>
      </c>
      <c r="F296" s="146">
        <v>0</v>
      </c>
      <c r="G296" s="147">
        <v>0</v>
      </c>
    </row>
    <row r="297" spans="2:7" ht="12.75" hidden="1" customHeight="1" x14ac:dyDescent="0.25">
      <c r="C297" s="56"/>
      <c r="D297" s="55" t="str">
        <f>$D$13</f>
        <v>year 2025</v>
      </c>
      <c r="E297" s="142">
        <v>0</v>
      </c>
      <c r="F297" s="146">
        <v>0</v>
      </c>
      <c r="G297" s="147">
        <v>0</v>
      </c>
    </row>
    <row r="298" spans="2:7" ht="12.75" hidden="1" customHeight="1" x14ac:dyDescent="0.25">
      <c r="B298" s="13" t="s">
        <v>428</v>
      </c>
      <c r="C298" s="81" t="s">
        <v>429</v>
      </c>
      <c r="D298" s="82" t="str">
        <f>$D$12</f>
        <v>year 2026</v>
      </c>
      <c r="E298" s="138">
        <v>0</v>
      </c>
      <c r="F298" s="146">
        <v>0</v>
      </c>
      <c r="G298" s="147">
        <v>0</v>
      </c>
    </row>
    <row r="299" spans="2:7" ht="12.75" hidden="1" customHeight="1" x14ac:dyDescent="0.25">
      <c r="C299" s="56"/>
      <c r="D299" s="55" t="str">
        <f>$D$13</f>
        <v>year 2025</v>
      </c>
      <c r="E299" s="142">
        <v>0</v>
      </c>
      <c r="F299" s="146">
        <v>0</v>
      </c>
      <c r="G299" s="147">
        <v>0</v>
      </c>
    </row>
    <row r="300" spans="2:7" ht="12.75" hidden="1" customHeight="1" x14ac:dyDescent="0.25">
      <c r="B300" s="13" t="s">
        <v>430</v>
      </c>
      <c r="C300" s="81" t="s">
        <v>150</v>
      </c>
      <c r="D300" s="82" t="str">
        <f>$D$12</f>
        <v>year 2026</v>
      </c>
      <c r="E300" s="138">
        <v>0</v>
      </c>
      <c r="F300" s="146">
        <v>0</v>
      </c>
      <c r="G300" s="147">
        <v>0</v>
      </c>
    </row>
    <row r="301" spans="2:7" ht="12.75" hidden="1" customHeight="1" x14ac:dyDescent="0.25">
      <c r="C301" s="56"/>
      <c r="D301" s="55" t="str">
        <f>$D$13</f>
        <v>year 2025</v>
      </c>
      <c r="E301" s="142">
        <v>0</v>
      </c>
      <c r="F301" s="146">
        <v>0</v>
      </c>
      <c r="G301" s="147">
        <v>0</v>
      </c>
    </row>
    <row r="302" spans="2:7" ht="12.75" hidden="1" customHeight="1" x14ac:dyDescent="0.25">
      <c r="B302" s="13" t="s">
        <v>431</v>
      </c>
      <c r="C302" s="81" t="s">
        <v>432</v>
      </c>
      <c r="D302" s="82" t="str">
        <f>$D$12</f>
        <v>year 2026</v>
      </c>
      <c r="E302" s="138">
        <v>0</v>
      </c>
      <c r="F302" s="146">
        <v>0</v>
      </c>
      <c r="G302" s="147">
        <v>0</v>
      </c>
    </row>
    <row r="303" spans="2:7" ht="12.75" hidden="1" customHeight="1" x14ac:dyDescent="0.25">
      <c r="C303" s="56"/>
      <c r="D303" s="55" t="str">
        <f>$D$13</f>
        <v>year 2025</v>
      </c>
      <c r="E303" s="142">
        <v>0</v>
      </c>
      <c r="F303" s="146">
        <v>0</v>
      </c>
      <c r="G303" s="147">
        <v>0</v>
      </c>
    </row>
    <row r="304" spans="2:7" ht="12.75" hidden="1" customHeight="1" x14ac:dyDescent="0.25">
      <c r="B304" s="13" t="s">
        <v>433</v>
      </c>
      <c r="C304" s="81" t="s">
        <v>434</v>
      </c>
      <c r="D304" s="82" t="str">
        <f>$D$12</f>
        <v>year 2026</v>
      </c>
      <c r="E304" s="138">
        <v>0</v>
      </c>
      <c r="F304" s="146">
        <v>0</v>
      </c>
      <c r="G304" s="147">
        <v>0</v>
      </c>
    </row>
    <row r="305" spans="2:7" ht="12.75" hidden="1" customHeight="1" x14ac:dyDescent="0.25">
      <c r="C305" s="56"/>
      <c r="D305" s="55" t="str">
        <f>$D$13</f>
        <v>year 2025</v>
      </c>
      <c r="E305" s="142">
        <v>0</v>
      </c>
      <c r="F305" s="146">
        <v>0</v>
      </c>
      <c r="G305" s="147">
        <v>0</v>
      </c>
    </row>
    <row r="306" spans="2:7" ht="12.75" hidden="1" customHeight="1" x14ac:dyDescent="0.25">
      <c r="B306" s="13" t="s">
        <v>435</v>
      </c>
      <c r="C306" s="81" t="s">
        <v>436</v>
      </c>
      <c r="D306" s="82" t="str">
        <f>$D$12</f>
        <v>year 2026</v>
      </c>
      <c r="E306" s="138">
        <v>0</v>
      </c>
      <c r="F306" s="146">
        <v>0</v>
      </c>
      <c r="G306" s="147">
        <v>0</v>
      </c>
    </row>
    <row r="307" spans="2:7" ht="12.75" hidden="1" customHeight="1" x14ac:dyDescent="0.25">
      <c r="C307" s="56"/>
      <c r="D307" s="55" t="str">
        <f>$D$13</f>
        <v>year 2025</v>
      </c>
      <c r="E307" s="142">
        <v>0</v>
      </c>
      <c r="F307" s="146">
        <v>0</v>
      </c>
      <c r="G307" s="147">
        <v>0</v>
      </c>
    </row>
    <row r="308" spans="2:7" ht="12.75" hidden="1" customHeight="1" x14ac:dyDescent="0.25">
      <c r="B308" s="13" t="s">
        <v>437</v>
      </c>
      <c r="C308" s="81" t="s">
        <v>438</v>
      </c>
      <c r="D308" s="82" t="str">
        <f>$D$12</f>
        <v>year 2026</v>
      </c>
      <c r="E308" s="138">
        <v>0</v>
      </c>
      <c r="F308" s="146">
        <v>0</v>
      </c>
      <c r="G308" s="147">
        <v>0</v>
      </c>
    </row>
    <row r="309" spans="2:7" ht="12.75" hidden="1" customHeight="1" x14ac:dyDescent="0.25">
      <c r="C309" s="56"/>
      <c r="D309" s="55" t="str">
        <f>$D$13</f>
        <v>year 2025</v>
      </c>
      <c r="E309" s="142">
        <v>0</v>
      </c>
      <c r="F309" s="146">
        <v>0</v>
      </c>
      <c r="G309" s="147">
        <v>0</v>
      </c>
    </row>
    <row r="310" spans="2:7" ht="12.75" hidden="1" customHeight="1" x14ac:dyDescent="0.25">
      <c r="B310" s="13" t="s">
        <v>439</v>
      </c>
      <c r="C310" s="81" t="s">
        <v>440</v>
      </c>
      <c r="D310" s="82" t="str">
        <f>$D$12</f>
        <v>year 2026</v>
      </c>
      <c r="E310" s="138">
        <v>0</v>
      </c>
      <c r="F310" s="146">
        <v>0</v>
      </c>
      <c r="G310" s="147">
        <v>0</v>
      </c>
    </row>
    <row r="311" spans="2:7" ht="12.75" hidden="1" customHeight="1" x14ac:dyDescent="0.25">
      <c r="C311" s="56"/>
      <c r="D311" s="55" t="str">
        <f>$D$13</f>
        <v>year 2025</v>
      </c>
      <c r="E311" s="142">
        <v>0</v>
      </c>
      <c r="F311" s="146">
        <v>0</v>
      </c>
      <c r="G311" s="147">
        <v>0</v>
      </c>
    </row>
    <row r="312" spans="2:7" ht="12.75" hidden="1" customHeight="1" x14ac:dyDescent="0.25">
      <c r="B312" s="13" t="s">
        <v>125</v>
      </c>
      <c r="C312" s="81" t="s">
        <v>441</v>
      </c>
      <c r="D312" s="82" t="str">
        <f>$D$12</f>
        <v>year 2026</v>
      </c>
      <c r="E312" s="138">
        <v>0</v>
      </c>
      <c r="F312" s="146">
        <v>0</v>
      </c>
      <c r="G312" s="147">
        <v>0</v>
      </c>
    </row>
    <row r="313" spans="2:7" ht="12.75" hidden="1" customHeight="1" x14ac:dyDescent="0.25">
      <c r="C313" s="56"/>
      <c r="D313" s="55" t="str">
        <f>$D$13</f>
        <v>year 2025</v>
      </c>
      <c r="E313" s="142">
        <v>0</v>
      </c>
      <c r="F313" s="146">
        <v>0</v>
      </c>
      <c r="G313" s="147">
        <v>0</v>
      </c>
    </row>
    <row r="314" spans="2:7" ht="12.75" hidden="1" customHeight="1" x14ac:dyDescent="0.25">
      <c r="B314" s="13" t="s">
        <v>127</v>
      </c>
      <c r="C314" s="81" t="s">
        <v>442</v>
      </c>
      <c r="D314" s="82" t="str">
        <f>$D$12</f>
        <v>year 2026</v>
      </c>
      <c r="E314" s="138">
        <v>0</v>
      </c>
      <c r="F314" s="146">
        <v>0</v>
      </c>
      <c r="G314" s="147">
        <v>0</v>
      </c>
    </row>
    <row r="315" spans="2:7" ht="12.75" hidden="1" customHeight="1" x14ac:dyDescent="0.25">
      <c r="C315" s="56"/>
      <c r="D315" s="55" t="str">
        <f>$D$13</f>
        <v>year 2025</v>
      </c>
      <c r="E315" s="142">
        <v>0</v>
      </c>
      <c r="F315" s="146">
        <v>0</v>
      </c>
      <c r="G315" s="147">
        <v>0</v>
      </c>
    </row>
    <row r="316" spans="2:7" ht="12.75" hidden="1" customHeight="1" x14ac:dyDescent="0.25">
      <c r="B316" s="13" t="s">
        <v>443</v>
      </c>
      <c r="C316" s="81" t="s">
        <v>444</v>
      </c>
      <c r="D316" s="82" t="str">
        <f>$D$12</f>
        <v>year 2026</v>
      </c>
      <c r="E316" s="138">
        <v>0</v>
      </c>
      <c r="F316" s="146">
        <v>0</v>
      </c>
      <c r="G316" s="147">
        <v>0</v>
      </c>
    </row>
    <row r="317" spans="2:7" ht="12.75" hidden="1" customHeight="1" x14ac:dyDescent="0.25">
      <c r="C317" s="56"/>
      <c r="D317" s="55" t="str">
        <f>$D$13</f>
        <v>year 2025</v>
      </c>
      <c r="E317" s="142">
        <v>0</v>
      </c>
      <c r="F317" s="146">
        <v>0</v>
      </c>
      <c r="G317" s="147">
        <v>0</v>
      </c>
    </row>
    <row r="318" spans="2:7" ht="12.75" hidden="1" customHeight="1" x14ac:dyDescent="0.25">
      <c r="B318" s="13" t="s">
        <v>445</v>
      </c>
      <c r="C318" s="81" t="s">
        <v>446</v>
      </c>
      <c r="D318" s="82" t="str">
        <f>$D$12</f>
        <v>year 2026</v>
      </c>
      <c r="E318" s="138">
        <v>0</v>
      </c>
      <c r="F318" s="146">
        <v>0</v>
      </c>
      <c r="G318" s="147">
        <v>0</v>
      </c>
    </row>
    <row r="319" spans="2:7" ht="12.75" hidden="1" customHeight="1" x14ac:dyDescent="0.25">
      <c r="C319" s="56"/>
      <c r="D319" s="55" t="str">
        <f>$D$13</f>
        <v>year 2025</v>
      </c>
      <c r="E319" s="142">
        <v>0</v>
      </c>
      <c r="F319" s="146">
        <v>0</v>
      </c>
      <c r="G319" s="147">
        <v>0</v>
      </c>
    </row>
    <row r="320" spans="2:7" ht="12.75" hidden="1" customHeight="1" x14ac:dyDescent="0.25">
      <c r="B320" s="13" t="s">
        <v>129</v>
      </c>
      <c r="C320" s="81" t="s">
        <v>447</v>
      </c>
      <c r="D320" s="82" t="str">
        <f>$D$12</f>
        <v>year 2026</v>
      </c>
      <c r="E320" s="138">
        <v>0</v>
      </c>
      <c r="F320" s="146">
        <v>0</v>
      </c>
      <c r="G320" s="147">
        <v>0</v>
      </c>
    </row>
    <row r="321" spans="2:7" ht="12.75" hidden="1" customHeight="1" x14ac:dyDescent="0.25">
      <c r="C321" s="56"/>
      <c r="D321" s="55" t="str">
        <f>$D$13</f>
        <v>year 2025</v>
      </c>
      <c r="E321" s="142">
        <v>0</v>
      </c>
      <c r="F321" s="146">
        <v>0</v>
      </c>
      <c r="G321" s="147">
        <v>0</v>
      </c>
    </row>
    <row r="322" spans="2:7" ht="12.75" hidden="1" customHeight="1" x14ac:dyDescent="0.25">
      <c r="B322" s="13" t="s">
        <v>448</v>
      </c>
      <c r="C322" s="81" t="s">
        <v>126</v>
      </c>
      <c r="D322" s="82" t="str">
        <f>$D$12</f>
        <v>year 2026</v>
      </c>
      <c r="E322" s="138">
        <v>0</v>
      </c>
      <c r="F322" s="146">
        <v>0</v>
      </c>
      <c r="G322" s="147">
        <v>0</v>
      </c>
    </row>
    <row r="323" spans="2:7" ht="12.75" hidden="1" customHeight="1" x14ac:dyDescent="0.25">
      <c r="C323" s="56"/>
      <c r="D323" s="55" t="str">
        <f>$D$13</f>
        <v>year 2025</v>
      </c>
      <c r="E323" s="142">
        <v>0</v>
      </c>
      <c r="F323" s="146">
        <v>0</v>
      </c>
      <c r="G323" s="147">
        <v>0</v>
      </c>
    </row>
    <row r="324" spans="2:7" ht="12.75" hidden="1" customHeight="1" x14ac:dyDescent="0.25">
      <c r="B324" s="13" t="s">
        <v>449</v>
      </c>
      <c r="C324" s="81" t="s">
        <v>128</v>
      </c>
      <c r="D324" s="82" t="str">
        <f>$D$12</f>
        <v>year 2026</v>
      </c>
      <c r="E324" s="138">
        <v>0</v>
      </c>
      <c r="F324" s="146">
        <v>0</v>
      </c>
      <c r="G324" s="147">
        <v>0</v>
      </c>
    </row>
    <row r="325" spans="2:7" ht="12.75" hidden="1" customHeight="1" x14ac:dyDescent="0.25">
      <c r="C325" s="56"/>
      <c r="D325" s="55" t="str">
        <f>$D$13</f>
        <v>year 2025</v>
      </c>
      <c r="E325" s="142">
        <v>0</v>
      </c>
      <c r="F325" s="146">
        <v>0</v>
      </c>
      <c r="G325" s="147">
        <v>0</v>
      </c>
    </row>
    <row r="326" spans="2:7" ht="12.75" hidden="1" customHeight="1" x14ac:dyDescent="0.25">
      <c r="B326" s="13" t="s">
        <v>450</v>
      </c>
      <c r="C326" s="81" t="s">
        <v>451</v>
      </c>
      <c r="D326" s="82" t="str">
        <f>$D$12</f>
        <v>year 2026</v>
      </c>
      <c r="E326" s="138">
        <v>0</v>
      </c>
      <c r="F326" s="146">
        <v>0</v>
      </c>
      <c r="G326" s="147">
        <v>0</v>
      </c>
    </row>
    <row r="327" spans="2:7" ht="12.75" hidden="1" customHeight="1" x14ac:dyDescent="0.25">
      <c r="C327" s="56"/>
      <c r="D327" s="55" t="str">
        <f>$D$13</f>
        <v>year 2025</v>
      </c>
      <c r="E327" s="142">
        <v>0</v>
      </c>
      <c r="F327" s="146">
        <v>0</v>
      </c>
      <c r="G327" s="147">
        <v>0</v>
      </c>
    </row>
    <row r="328" spans="2:7" ht="12.75" hidden="1" customHeight="1" x14ac:dyDescent="0.25">
      <c r="B328" s="13" t="s">
        <v>452</v>
      </c>
      <c r="C328" s="81" t="s">
        <v>453</v>
      </c>
      <c r="D328" s="82" t="str">
        <f>$D$12</f>
        <v>year 2026</v>
      </c>
      <c r="E328" s="138">
        <v>0</v>
      </c>
      <c r="F328" s="146">
        <v>0</v>
      </c>
      <c r="G328" s="147">
        <v>0</v>
      </c>
    </row>
    <row r="329" spans="2:7" ht="12.75" hidden="1" customHeight="1" x14ac:dyDescent="0.25">
      <c r="C329" s="56"/>
      <c r="D329" s="55" t="str">
        <f>$D$13</f>
        <v>year 2025</v>
      </c>
      <c r="E329" s="142">
        <v>0</v>
      </c>
      <c r="F329" s="146">
        <v>0</v>
      </c>
      <c r="G329" s="147">
        <v>0</v>
      </c>
    </row>
    <row r="330" spans="2:7" ht="12.75" hidden="1" customHeight="1" x14ac:dyDescent="0.25">
      <c r="B330" s="13" t="s">
        <v>454</v>
      </c>
      <c r="C330" s="81" t="s">
        <v>130</v>
      </c>
      <c r="D330" s="82" t="str">
        <f>$D$12</f>
        <v>year 2026</v>
      </c>
      <c r="E330" s="138">
        <v>0</v>
      </c>
      <c r="F330" s="146">
        <v>0</v>
      </c>
      <c r="G330" s="147">
        <v>0</v>
      </c>
    </row>
    <row r="331" spans="2:7" ht="12.75" hidden="1" customHeight="1" x14ac:dyDescent="0.25">
      <c r="C331" s="56"/>
      <c r="D331" s="55" t="str">
        <f>$D$13</f>
        <v>year 2025</v>
      </c>
      <c r="E331" s="142">
        <v>0</v>
      </c>
      <c r="F331" s="146">
        <v>0</v>
      </c>
      <c r="G331" s="147">
        <v>0</v>
      </c>
    </row>
    <row r="332" spans="2:7" ht="12.75" hidden="1" customHeight="1" x14ac:dyDescent="0.25">
      <c r="B332" s="13" t="s">
        <v>455</v>
      </c>
      <c r="C332" s="81" t="s">
        <v>456</v>
      </c>
      <c r="D332" s="82" t="str">
        <f>$D$12</f>
        <v>year 2026</v>
      </c>
      <c r="E332" s="138">
        <v>0</v>
      </c>
      <c r="F332" s="146">
        <v>0</v>
      </c>
      <c r="G332" s="147">
        <v>0</v>
      </c>
    </row>
    <row r="333" spans="2:7" ht="12.75" hidden="1" customHeight="1" x14ac:dyDescent="0.25">
      <c r="C333" s="56"/>
      <c r="D333" s="55" t="str">
        <f>$D$13</f>
        <v>year 2025</v>
      </c>
      <c r="E333" s="142">
        <v>0</v>
      </c>
      <c r="F333" s="146">
        <v>0</v>
      </c>
      <c r="G333" s="147">
        <v>0</v>
      </c>
    </row>
    <row r="334" spans="2:7" ht="12.75" hidden="1" customHeight="1" x14ac:dyDescent="0.25">
      <c r="B334" s="13" t="s">
        <v>457</v>
      </c>
      <c r="C334" s="81" t="s">
        <v>458</v>
      </c>
      <c r="D334" s="82" t="str">
        <f>$D$12</f>
        <v>year 2026</v>
      </c>
      <c r="E334" s="138">
        <v>0</v>
      </c>
      <c r="F334" s="146">
        <v>0</v>
      </c>
      <c r="G334" s="147">
        <v>0</v>
      </c>
    </row>
    <row r="335" spans="2:7" ht="12.75" hidden="1" customHeight="1" x14ac:dyDescent="0.25">
      <c r="C335" s="56"/>
      <c r="D335" s="55" t="str">
        <f>$D$13</f>
        <v>year 2025</v>
      </c>
      <c r="E335" s="142">
        <v>0</v>
      </c>
      <c r="F335" s="146">
        <v>0</v>
      </c>
      <c r="G335" s="147">
        <v>0</v>
      </c>
    </row>
    <row r="336" spans="2:7" ht="12.75" hidden="1" customHeight="1" x14ac:dyDescent="0.25">
      <c r="B336" s="13" t="s">
        <v>131</v>
      </c>
      <c r="C336" s="81" t="s">
        <v>459</v>
      </c>
      <c r="D336" s="82" t="str">
        <f>$D$12</f>
        <v>year 2026</v>
      </c>
      <c r="E336" s="138">
        <v>0</v>
      </c>
      <c r="F336" s="146">
        <v>0</v>
      </c>
      <c r="G336" s="147">
        <v>0</v>
      </c>
    </row>
    <row r="337" spans="2:7" ht="12.75" hidden="1" customHeight="1" x14ac:dyDescent="0.25">
      <c r="C337" s="56"/>
      <c r="D337" s="55" t="str">
        <f>$D$13</f>
        <v>year 2025</v>
      </c>
      <c r="E337" s="142">
        <v>0</v>
      </c>
      <c r="F337" s="146">
        <v>0</v>
      </c>
      <c r="G337" s="147">
        <v>0</v>
      </c>
    </row>
    <row r="338" spans="2:7" ht="12.75" hidden="1" customHeight="1" x14ac:dyDescent="0.25">
      <c r="B338" s="13" t="s">
        <v>151</v>
      </c>
      <c r="C338" s="81" t="s">
        <v>460</v>
      </c>
      <c r="D338" s="82" t="str">
        <f>$D$12</f>
        <v>year 2026</v>
      </c>
      <c r="E338" s="138">
        <v>0</v>
      </c>
      <c r="F338" s="146">
        <v>0</v>
      </c>
      <c r="G338" s="147">
        <v>0</v>
      </c>
    </row>
    <row r="339" spans="2:7" ht="12.75" hidden="1" customHeight="1" x14ac:dyDescent="0.25">
      <c r="C339" s="56"/>
      <c r="D339" s="55" t="str">
        <f>$D$13</f>
        <v>year 2025</v>
      </c>
      <c r="E339" s="142">
        <v>0</v>
      </c>
      <c r="F339" s="146">
        <v>0</v>
      </c>
      <c r="G339" s="147">
        <v>0</v>
      </c>
    </row>
    <row r="340" spans="2:7" ht="12.75" hidden="1" customHeight="1" x14ac:dyDescent="0.25">
      <c r="B340" s="13" t="s">
        <v>461</v>
      </c>
      <c r="C340" s="81" t="s">
        <v>462</v>
      </c>
      <c r="D340" s="82" t="str">
        <f>$D$12</f>
        <v>year 2026</v>
      </c>
      <c r="E340" s="138">
        <v>0</v>
      </c>
      <c r="F340" s="146">
        <v>0</v>
      </c>
      <c r="G340" s="147">
        <v>0</v>
      </c>
    </row>
    <row r="341" spans="2:7" ht="12.75" hidden="1" customHeight="1" x14ac:dyDescent="0.25">
      <c r="C341" s="56"/>
      <c r="D341" s="55" t="str">
        <f>$D$13</f>
        <v>year 2025</v>
      </c>
      <c r="E341" s="142">
        <v>0</v>
      </c>
      <c r="F341" s="146">
        <v>0</v>
      </c>
      <c r="G341" s="147">
        <v>0</v>
      </c>
    </row>
    <row r="342" spans="2:7" ht="12.75" hidden="1" customHeight="1" x14ac:dyDescent="0.25">
      <c r="B342" s="13" t="s">
        <v>463</v>
      </c>
      <c r="C342" s="81" t="s">
        <v>464</v>
      </c>
      <c r="D342" s="82" t="str">
        <f>$D$12</f>
        <v>year 2026</v>
      </c>
      <c r="E342" s="138">
        <v>0</v>
      </c>
      <c r="F342" s="146">
        <v>0</v>
      </c>
      <c r="G342" s="147">
        <v>0</v>
      </c>
    </row>
    <row r="343" spans="2:7" ht="12.75" hidden="1" customHeight="1" x14ac:dyDescent="0.25">
      <c r="C343" s="56"/>
      <c r="D343" s="55" t="str">
        <f>$D$13</f>
        <v>year 2025</v>
      </c>
      <c r="E343" s="142">
        <v>0</v>
      </c>
      <c r="F343" s="146">
        <v>0</v>
      </c>
      <c r="G343" s="147">
        <v>0</v>
      </c>
    </row>
    <row r="344" spans="2:7" ht="12.75" hidden="1" customHeight="1" x14ac:dyDescent="0.25">
      <c r="B344" s="13" t="s">
        <v>465</v>
      </c>
      <c r="C344" s="81" t="s">
        <v>466</v>
      </c>
      <c r="D344" s="82" t="str">
        <f>$D$12</f>
        <v>year 2026</v>
      </c>
      <c r="E344" s="138">
        <v>0</v>
      </c>
      <c r="F344" s="146">
        <v>0</v>
      </c>
      <c r="G344" s="147">
        <v>0</v>
      </c>
    </row>
    <row r="345" spans="2:7" ht="12.75" hidden="1" customHeight="1" x14ac:dyDescent="0.25">
      <c r="C345" s="56"/>
      <c r="D345" s="55" t="str">
        <f>$D$13</f>
        <v>year 2025</v>
      </c>
      <c r="E345" s="142">
        <v>0</v>
      </c>
      <c r="F345" s="146">
        <v>0</v>
      </c>
      <c r="G345" s="147">
        <v>0</v>
      </c>
    </row>
    <row r="346" spans="2:7" ht="12.75" hidden="1" customHeight="1" x14ac:dyDescent="0.25">
      <c r="B346" s="13" t="s">
        <v>467</v>
      </c>
      <c r="C346" s="81" t="s">
        <v>468</v>
      </c>
      <c r="D346" s="82" t="str">
        <f>$D$12</f>
        <v>year 2026</v>
      </c>
      <c r="E346" s="138">
        <v>0</v>
      </c>
      <c r="F346" s="146">
        <v>0</v>
      </c>
      <c r="G346" s="147">
        <v>0</v>
      </c>
    </row>
    <row r="347" spans="2:7" ht="12.75" hidden="1" customHeight="1" x14ac:dyDescent="0.25">
      <c r="C347" s="56"/>
      <c r="D347" s="55" t="str">
        <f>$D$13</f>
        <v>year 2025</v>
      </c>
      <c r="E347" s="142">
        <v>0</v>
      </c>
      <c r="F347" s="146">
        <v>0</v>
      </c>
      <c r="G347" s="147">
        <v>0</v>
      </c>
    </row>
    <row r="348" spans="2:7" ht="12.75" hidden="1" customHeight="1" x14ac:dyDescent="0.25">
      <c r="B348" s="13" t="s">
        <v>469</v>
      </c>
      <c r="C348" s="81" t="s">
        <v>470</v>
      </c>
      <c r="D348" s="82" t="str">
        <f>$D$12</f>
        <v>year 2026</v>
      </c>
      <c r="E348" s="138">
        <v>0</v>
      </c>
      <c r="F348" s="146">
        <v>0</v>
      </c>
      <c r="G348" s="147">
        <v>0</v>
      </c>
    </row>
    <row r="349" spans="2:7" ht="12.75" hidden="1" customHeight="1" x14ac:dyDescent="0.25">
      <c r="C349" s="56"/>
      <c r="D349" s="55" t="str">
        <f>$D$13</f>
        <v>year 2025</v>
      </c>
      <c r="E349" s="142">
        <v>0</v>
      </c>
      <c r="F349" s="146">
        <v>0</v>
      </c>
      <c r="G349" s="147">
        <v>0</v>
      </c>
    </row>
    <row r="350" spans="2:7" ht="12.75" hidden="1" customHeight="1" x14ac:dyDescent="0.25">
      <c r="B350" s="13" t="s">
        <v>471</v>
      </c>
      <c r="C350" s="81" t="s">
        <v>472</v>
      </c>
      <c r="D350" s="82" t="str">
        <f>$D$12</f>
        <v>year 2026</v>
      </c>
      <c r="E350" s="138">
        <v>0</v>
      </c>
      <c r="F350" s="146">
        <v>0</v>
      </c>
      <c r="G350" s="147">
        <v>0</v>
      </c>
    </row>
    <row r="351" spans="2:7" ht="12.75" hidden="1" customHeight="1" x14ac:dyDescent="0.25">
      <c r="C351" s="56"/>
      <c r="D351" s="55" t="str">
        <f>$D$13</f>
        <v>year 2025</v>
      </c>
      <c r="E351" s="142">
        <v>0</v>
      </c>
      <c r="F351" s="146">
        <v>0</v>
      </c>
      <c r="G351" s="147">
        <v>0</v>
      </c>
    </row>
    <row r="352" spans="2:7" ht="12.75" hidden="1" customHeight="1" x14ac:dyDescent="0.25">
      <c r="B352" s="13" t="s">
        <v>133</v>
      </c>
      <c r="C352" s="81" t="s">
        <v>473</v>
      </c>
      <c r="D352" s="82" t="str">
        <f>$D$12</f>
        <v>year 2026</v>
      </c>
      <c r="E352" s="138">
        <v>0</v>
      </c>
      <c r="F352" s="146">
        <v>0</v>
      </c>
      <c r="G352" s="147">
        <v>0</v>
      </c>
    </row>
    <row r="353" spans="2:7" ht="12.75" hidden="1" customHeight="1" x14ac:dyDescent="0.25">
      <c r="C353" s="56"/>
      <c r="D353" s="55" t="str">
        <f>$D$13</f>
        <v>year 2025</v>
      </c>
      <c r="E353" s="142">
        <v>0</v>
      </c>
      <c r="F353" s="146">
        <v>0</v>
      </c>
      <c r="G353" s="147">
        <v>0</v>
      </c>
    </row>
    <row r="354" spans="2:7" ht="12.75" hidden="1" customHeight="1" x14ac:dyDescent="0.25">
      <c r="B354" s="13" t="s">
        <v>135</v>
      </c>
      <c r="C354" s="81" t="s">
        <v>474</v>
      </c>
      <c r="D354" s="82" t="str">
        <f>$D$12</f>
        <v>year 2026</v>
      </c>
      <c r="E354" s="138">
        <v>0</v>
      </c>
      <c r="F354" s="146">
        <v>0</v>
      </c>
      <c r="G354" s="147">
        <v>0</v>
      </c>
    </row>
    <row r="355" spans="2:7" ht="12.75" hidden="1" customHeight="1" x14ac:dyDescent="0.25">
      <c r="C355" s="56"/>
      <c r="D355" s="55" t="str">
        <f>$D$13</f>
        <v>year 2025</v>
      </c>
      <c r="E355" s="142">
        <v>0</v>
      </c>
      <c r="F355" s="146">
        <v>0</v>
      </c>
      <c r="G355" s="147">
        <v>0</v>
      </c>
    </row>
    <row r="356" spans="2:7" ht="12.75" hidden="1" customHeight="1" x14ac:dyDescent="0.25">
      <c r="B356" s="13" t="s">
        <v>475</v>
      </c>
      <c r="C356" s="81" t="s">
        <v>476</v>
      </c>
      <c r="D356" s="82" t="str">
        <f>$D$12</f>
        <v>year 2026</v>
      </c>
      <c r="E356" s="138">
        <v>0</v>
      </c>
      <c r="F356" s="146">
        <v>0</v>
      </c>
      <c r="G356" s="147">
        <v>0</v>
      </c>
    </row>
    <row r="357" spans="2:7" ht="12.75" hidden="1" customHeight="1" x14ac:dyDescent="0.25">
      <c r="C357" s="56"/>
      <c r="D357" s="55" t="str">
        <f>$D$13</f>
        <v>year 2025</v>
      </c>
      <c r="E357" s="142">
        <v>0</v>
      </c>
      <c r="F357" s="146">
        <v>0</v>
      </c>
      <c r="G357" s="147">
        <v>0</v>
      </c>
    </row>
    <row r="358" spans="2:7" ht="12.75" hidden="1" customHeight="1" x14ac:dyDescent="0.25">
      <c r="B358" s="13" t="s">
        <v>137</v>
      </c>
      <c r="C358" s="81" t="s">
        <v>477</v>
      </c>
      <c r="D358" s="82" t="str">
        <f>$D$12</f>
        <v>year 2026</v>
      </c>
      <c r="E358" s="138">
        <v>0</v>
      </c>
      <c r="F358" s="146">
        <v>0</v>
      </c>
      <c r="G358" s="147">
        <v>0</v>
      </c>
    </row>
    <row r="359" spans="2:7" ht="12.75" hidden="1" customHeight="1" x14ac:dyDescent="0.25">
      <c r="C359" s="56"/>
      <c r="D359" s="55" t="str">
        <f>$D$13</f>
        <v>year 2025</v>
      </c>
      <c r="E359" s="142">
        <v>0</v>
      </c>
      <c r="F359" s="146">
        <v>0</v>
      </c>
      <c r="G359" s="147">
        <v>0</v>
      </c>
    </row>
    <row r="360" spans="2:7" ht="12.75" hidden="1" customHeight="1" x14ac:dyDescent="0.25">
      <c r="B360" s="13" t="s">
        <v>478</v>
      </c>
      <c r="C360" s="81" t="s">
        <v>134</v>
      </c>
      <c r="D360" s="82" t="str">
        <f>$D$12</f>
        <v>year 2026</v>
      </c>
      <c r="E360" s="138">
        <v>0</v>
      </c>
      <c r="F360" s="146">
        <v>0</v>
      </c>
      <c r="G360" s="147">
        <v>0</v>
      </c>
    </row>
    <row r="361" spans="2:7" ht="12.75" hidden="1" customHeight="1" x14ac:dyDescent="0.25">
      <c r="C361" s="56"/>
      <c r="D361" s="55" t="str">
        <f>$D$13</f>
        <v>year 2025</v>
      </c>
      <c r="E361" s="142">
        <v>0</v>
      </c>
      <c r="F361" s="146">
        <v>0</v>
      </c>
      <c r="G361" s="147">
        <v>0</v>
      </c>
    </row>
    <row r="362" spans="2:7" ht="12.75" hidden="1" customHeight="1" x14ac:dyDescent="0.25">
      <c r="B362" s="13" t="s">
        <v>479</v>
      </c>
      <c r="C362" s="81" t="s">
        <v>136</v>
      </c>
      <c r="D362" s="82" t="str">
        <f>$D$12</f>
        <v>year 2026</v>
      </c>
      <c r="E362" s="138">
        <v>0</v>
      </c>
      <c r="F362" s="146">
        <v>0</v>
      </c>
      <c r="G362" s="147">
        <v>0</v>
      </c>
    </row>
    <row r="363" spans="2:7" ht="12.75" hidden="1" customHeight="1" x14ac:dyDescent="0.25">
      <c r="C363" s="56"/>
      <c r="D363" s="55" t="str">
        <f>$D$13</f>
        <v>year 2025</v>
      </c>
      <c r="E363" s="142">
        <v>0</v>
      </c>
      <c r="F363" s="146">
        <v>0</v>
      </c>
      <c r="G363" s="147">
        <v>0</v>
      </c>
    </row>
    <row r="364" spans="2:7" ht="12.75" hidden="1" customHeight="1" x14ac:dyDescent="0.25">
      <c r="B364" s="13" t="s">
        <v>480</v>
      </c>
      <c r="C364" s="81" t="s">
        <v>481</v>
      </c>
      <c r="D364" s="82" t="str">
        <f>$D$12</f>
        <v>year 2026</v>
      </c>
      <c r="E364" s="138">
        <v>0</v>
      </c>
      <c r="F364" s="146">
        <v>0</v>
      </c>
      <c r="G364" s="147">
        <v>0</v>
      </c>
    </row>
    <row r="365" spans="2:7" ht="12.75" hidden="1" customHeight="1" x14ac:dyDescent="0.25">
      <c r="C365" s="56"/>
      <c r="D365" s="55" t="str">
        <f>$D$13</f>
        <v>year 2025</v>
      </c>
      <c r="E365" s="142">
        <v>0</v>
      </c>
      <c r="F365" s="146">
        <v>0</v>
      </c>
      <c r="G365" s="147">
        <v>0</v>
      </c>
    </row>
    <row r="366" spans="2:7" ht="12.75" hidden="1" customHeight="1" x14ac:dyDescent="0.25">
      <c r="B366" s="13" t="s">
        <v>482</v>
      </c>
      <c r="C366" s="81" t="s">
        <v>483</v>
      </c>
      <c r="D366" s="82" t="str">
        <f>$D$12</f>
        <v>year 2026</v>
      </c>
      <c r="E366" s="138">
        <v>0</v>
      </c>
      <c r="F366" s="146">
        <v>0</v>
      </c>
      <c r="G366" s="147">
        <v>0</v>
      </c>
    </row>
    <row r="367" spans="2:7" ht="12.75" hidden="1" customHeight="1" x14ac:dyDescent="0.25">
      <c r="C367" s="56"/>
      <c r="D367" s="55" t="str">
        <f>$D$13</f>
        <v>year 2025</v>
      </c>
      <c r="E367" s="142">
        <v>0</v>
      </c>
      <c r="F367" s="146">
        <v>0</v>
      </c>
      <c r="G367" s="147">
        <v>0</v>
      </c>
    </row>
    <row r="368" spans="2:7" ht="12.75" hidden="1" customHeight="1" x14ac:dyDescent="0.25">
      <c r="B368" s="13" t="s">
        <v>484</v>
      </c>
      <c r="C368" s="81" t="s">
        <v>485</v>
      </c>
      <c r="D368" s="82" t="str">
        <f>$D$12</f>
        <v>year 2026</v>
      </c>
      <c r="E368" s="138">
        <v>0</v>
      </c>
      <c r="F368" s="146">
        <v>0</v>
      </c>
      <c r="G368" s="147">
        <v>0</v>
      </c>
    </row>
    <row r="369" spans="2:7" ht="12.75" hidden="1" customHeight="1" x14ac:dyDescent="0.25">
      <c r="C369" s="56"/>
      <c r="D369" s="55" t="str">
        <f>$D$13</f>
        <v>year 2025</v>
      </c>
      <c r="E369" s="142">
        <v>0</v>
      </c>
      <c r="F369" s="146">
        <v>0</v>
      </c>
      <c r="G369" s="147">
        <v>0</v>
      </c>
    </row>
    <row r="370" spans="2:7" ht="12.75" hidden="1" customHeight="1" x14ac:dyDescent="0.25">
      <c r="B370" s="13" t="s">
        <v>486</v>
      </c>
      <c r="C370" s="81" t="s">
        <v>138</v>
      </c>
      <c r="D370" s="82" t="str">
        <f>$D$12</f>
        <v>year 2026</v>
      </c>
      <c r="E370" s="138">
        <v>0</v>
      </c>
      <c r="F370" s="146">
        <v>0</v>
      </c>
      <c r="G370" s="147">
        <v>0</v>
      </c>
    </row>
    <row r="371" spans="2:7" ht="12.75" hidden="1" customHeight="1" x14ac:dyDescent="0.25">
      <c r="C371" s="56"/>
      <c r="D371" s="55" t="str">
        <f>$D$13</f>
        <v>year 2025</v>
      </c>
      <c r="E371" s="142">
        <v>0</v>
      </c>
      <c r="F371" s="146">
        <v>0</v>
      </c>
      <c r="G371" s="147">
        <v>0</v>
      </c>
    </row>
    <row r="372" spans="2:7" ht="12.75" hidden="1" customHeight="1" x14ac:dyDescent="0.25">
      <c r="B372" s="13" t="s">
        <v>487</v>
      </c>
      <c r="C372" s="81" t="s">
        <v>488</v>
      </c>
      <c r="D372" s="82" t="str">
        <f>$D$12</f>
        <v>year 2026</v>
      </c>
      <c r="E372" s="138">
        <v>0</v>
      </c>
      <c r="F372" s="146">
        <v>0</v>
      </c>
      <c r="G372" s="147">
        <v>0</v>
      </c>
    </row>
    <row r="373" spans="2:7" ht="12.75" hidden="1" customHeight="1" x14ac:dyDescent="0.25">
      <c r="C373" s="56"/>
      <c r="D373" s="55" t="str">
        <f>$D$13</f>
        <v>year 2025</v>
      </c>
      <c r="E373" s="142">
        <v>0</v>
      </c>
      <c r="F373" s="146">
        <v>0</v>
      </c>
      <c r="G373" s="147">
        <v>0</v>
      </c>
    </row>
    <row r="374" spans="2:7" ht="12.75" hidden="1" customHeight="1" x14ac:dyDescent="0.25">
      <c r="B374" s="13" t="s">
        <v>489</v>
      </c>
      <c r="C374" s="81" t="s">
        <v>490</v>
      </c>
      <c r="D374" s="82" t="str">
        <f>$D$12</f>
        <v>year 2026</v>
      </c>
      <c r="E374" s="138">
        <v>0</v>
      </c>
      <c r="F374" s="146">
        <v>0</v>
      </c>
      <c r="G374" s="147">
        <v>0</v>
      </c>
    </row>
    <row r="375" spans="2:7" ht="12.75" hidden="1" customHeight="1" x14ac:dyDescent="0.25">
      <c r="C375" s="56"/>
      <c r="D375" s="55" t="str">
        <f>$D$13</f>
        <v>year 2025</v>
      </c>
      <c r="E375" s="142">
        <v>0</v>
      </c>
      <c r="F375" s="146">
        <v>0</v>
      </c>
      <c r="G375" s="147">
        <v>0</v>
      </c>
    </row>
    <row r="376" spans="2:7" ht="12.75" hidden="1" customHeight="1" x14ac:dyDescent="0.25">
      <c r="B376" s="13" t="s">
        <v>491</v>
      </c>
      <c r="C376" s="81" t="s">
        <v>492</v>
      </c>
      <c r="D376" s="82" t="str">
        <f>$D$12</f>
        <v>year 2026</v>
      </c>
      <c r="E376" s="138">
        <v>0</v>
      </c>
      <c r="F376" s="146">
        <v>0</v>
      </c>
      <c r="G376" s="147">
        <v>0</v>
      </c>
    </row>
    <row r="377" spans="2:7" ht="12.75" hidden="1" customHeight="1" x14ac:dyDescent="0.25">
      <c r="C377" s="56"/>
      <c r="D377" s="55" t="str">
        <f>$D$13</f>
        <v>year 2025</v>
      </c>
      <c r="E377" s="142">
        <v>0</v>
      </c>
      <c r="F377" s="146">
        <v>0</v>
      </c>
      <c r="G377" s="147">
        <v>0</v>
      </c>
    </row>
    <row r="378" spans="2:7" ht="12.75" hidden="1" customHeight="1" x14ac:dyDescent="0.25">
      <c r="B378" s="13" t="s">
        <v>493</v>
      </c>
      <c r="C378" s="81" t="s">
        <v>494</v>
      </c>
      <c r="D378" s="82" t="str">
        <f>$D$12</f>
        <v>year 2026</v>
      </c>
      <c r="E378" s="138">
        <v>0</v>
      </c>
      <c r="F378" s="146">
        <v>0</v>
      </c>
      <c r="G378" s="147">
        <v>0</v>
      </c>
    </row>
    <row r="379" spans="2:7" ht="12.75" hidden="1" customHeight="1" x14ac:dyDescent="0.25">
      <c r="C379" s="56"/>
      <c r="D379" s="55" t="str">
        <f>$D$13</f>
        <v>year 2025</v>
      </c>
      <c r="E379" s="142">
        <v>0</v>
      </c>
      <c r="F379" s="146">
        <v>0</v>
      </c>
      <c r="G379" s="147">
        <v>0</v>
      </c>
    </row>
    <row r="380" spans="2:7" ht="12.75" hidden="1" customHeight="1" x14ac:dyDescent="0.25">
      <c r="B380" s="13" t="s">
        <v>495</v>
      </c>
      <c r="C380" s="81" t="s">
        <v>132</v>
      </c>
      <c r="D380" s="82" t="str">
        <f>$D$12</f>
        <v>year 2026</v>
      </c>
      <c r="E380" s="138">
        <v>0</v>
      </c>
      <c r="F380" s="146">
        <v>0</v>
      </c>
      <c r="G380" s="147">
        <v>0</v>
      </c>
    </row>
    <row r="381" spans="2:7" ht="12.75" hidden="1" customHeight="1" x14ac:dyDescent="0.25">
      <c r="C381" s="56"/>
      <c r="D381" s="55" t="str">
        <f>$D$13</f>
        <v>year 2025</v>
      </c>
      <c r="E381" s="142">
        <v>0</v>
      </c>
      <c r="F381" s="146">
        <v>0</v>
      </c>
      <c r="G381" s="147">
        <v>0</v>
      </c>
    </row>
    <row r="382" spans="2:7" ht="12.75" hidden="1" customHeight="1" x14ac:dyDescent="0.25">
      <c r="B382" s="13" t="s">
        <v>496</v>
      </c>
      <c r="C382" s="81" t="s">
        <v>152</v>
      </c>
      <c r="D382" s="82" t="str">
        <f>$D$12</f>
        <v>year 2026</v>
      </c>
      <c r="E382" s="138">
        <v>0</v>
      </c>
      <c r="F382" s="146">
        <v>0</v>
      </c>
      <c r="G382" s="147">
        <v>0</v>
      </c>
    </row>
    <row r="383" spans="2:7" ht="12.75" hidden="1" customHeight="1" x14ac:dyDescent="0.25">
      <c r="C383" s="56"/>
      <c r="D383" s="55" t="str">
        <f>$D$13</f>
        <v>year 2025</v>
      </c>
      <c r="E383" s="142">
        <v>0</v>
      </c>
      <c r="F383" s="146">
        <v>0</v>
      </c>
      <c r="G383" s="147">
        <v>0</v>
      </c>
    </row>
    <row r="384" spans="2:7" ht="12.75" hidden="1" customHeight="1" x14ac:dyDescent="0.25">
      <c r="B384" s="13" t="s">
        <v>497</v>
      </c>
      <c r="C384" s="81" t="s">
        <v>498</v>
      </c>
      <c r="D384" s="82" t="str">
        <f>$D$12</f>
        <v>year 2026</v>
      </c>
      <c r="E384" s="138">
        <v>0</v>
      </c>
      <c r="F384" s="146">
        <v>0</v>
      </c>
      <c r="G384" s="147">
        <v>0</v>
      </c>
    </row>
    <row r="385" spans="2:7" ht="12.75" hidden="1" customHeight="1" x14ac:dyDescent="0.25">
      <c r="C385" s="56"/>
      <c r="D385" s="55" t="str">
        <f>$D$13</f>
        <v>year 2025</v>
      </c>
      <c r="E385" s="142">
        <v>0</v>
      </c>
      <c r="F385" s="146">
        <v>0</v>
      </c>
      <c r="G385" s="147">
        <v>0</v>
      </c>
    </row>
    <row r="386" spans="2:7" ht="12.75" hidden="1" customHeight="1" x14ac:dyDescent="0.25">
      <c r="B386" s="13" t="s">
        <v>499</v>
      </c>
      <c r="C386" s="81" t="s">
        <v>500</v>
      </c>
      <c r="D386" s="82" t="str">
        <f>$D$12</f>
        <v>year 2026</v>
      </c>
      <c r="E386" s="138">
        <v>0</v>
      </c>
      <c r="F386" s="146">
        <v>0</v>
      </c>
      <c r="G386" s="147">
        <v>0</v>
      </c>
    </row>
    <row r="387" spans="2:7" ht="12.75" hidden="1" customHeight="1" x14ac:dyDescent="0.25">
      <c r="C387" s="56"/>
      <c r="D387" s="55" t="str">
        <f>$D$13</f>
        <v>year 2025</v>
      </c>
      <c r="E387" s="142">
        <v>0</v>
      </c>
      <c r="F387" s="146">
        <v>0</v>
      </c>
      <c r="G387" s="147">
        <v>0</v>
      </c>
    </row>
    <row r="388" spans="2:7" ht="12.75" hidden="1" customHeight="1" x14ac:dyDescent="0.25">
      <c r="B388" s="13" t="s">
        <v>501</v>
      </c>
      <c r="C388" s="81" t="s">
        <v>502</v>
      </c>
      <c r="D388" s="82" t="str">
        <f>$D$12</f>
        <v>year 2026</v>
      </c>
      <c r="E388" s="138">
        <v>0</v>
      </c>
      <c r="F388" s="146">
        <v>0</v>
      </c>
      <c r="G388" s="147">
        <v>0</v>
      </c>
    </row>
    <row r="389" spans="2:7" ht="12.75" hidden="1" customHeight="1" x14ac:dyDescent="0.25">
      <c r="C389" s="56"/>
      <c r="D389" s="55" t="str">
        <f>$D$13</f>
        <v>year 2025</v>
      </c>
      <c r="E389" s="142">
        <v>0</v>
      </c>
      <c r="F389" s="146">
        <v>0</v>
      </c>
      <c r="G389" s="147">
        <v>0</v>
      </c>
    </row>
    <row r="390" spans="2:7" ht="12.75" hidden="1" customHeight="1" x14ac:dyDescent="0.25">
      <c r="B390" s="13" t="s">
        <v>503</v>
      </c>
      <c r="C390" s="81" t="s">
        <v>504</v>
      </c>
      <c r="D390" s="82" t="str">
        <f>$D$12</f>
        <v>year 2026</v>
      </c>
      <c r="E390" s="138">
        <v>0</v>
      </c>
      <c r="F390" s="146">
        <v>0</v>
      </c>
      <c r="G390" s="147">
        <v>0</v>
      </c>
    </row>
    <row r="391" spans="2:7" ht="12.75" hidden="1" customHeight="1" x14ac:dyDescent="0.25">
      <c r="C391" s="56"/>
      <c r="D391" s="55" t="str">
        <f>$D$13</f>
        <v>year 2025</v>
      </c>
      <c r="E391" s="142">
        <v>0</v>
      </c>
      <c r="F391" s="146">
        <v>0</v>
      </c>
      <c r="G391" s="147">
        <v>0</v>
      </c>
    </row>
    <row r="392" spans="2:7" ht="12.75" hidden="1" customHeight="1" x14ac:dyDescent="0.25">
      <c r="B392" s="13" t="s">
        <v>505</v>
      </c>
      <c r="C392" s="81" t="s">
        <v>506</v>
      </c>
      <c r="D392" s="82" t="str">
        <f>$D$12</f>
        <v>year 2026</v>
      </c>
      <c r="E392" s="138">
        <v>0</v>
      </c>
      <c r="F392" s="146">
        <v>0</v>
      </c>
      <c r="G392" s="147">
        <v>0</v>
      </c>
    </row>
    <row r="393" spans="2:7" ht="12.75" hidden="1" customHeight="1" x14ac:dyDescent="0.25">
      <c r="C393" s="56"/>
      <c r="D393" s="55" t="str">
        <f>$D$13</f>
        <v>year 2025</v>
      </c>
      <c r="E393" s="142">
        <v>0</v>
      </c>
      <c r="F393" s="146">
        <v>0</v>
      </c>
      <c r="G393" s="147">
        <v>0</v>
      </c>
    </row>
    <row r="394" spans="2:7" ht="12.75" hidden="1" customHeight="1" x14ac:dyDescent="0.25">
      <c r="B394" s="13" t="s">
        <v>139</v>
      </c>
      <c r="C394" s="81" t="s">
        <v>507</v>
      </c>
      <c r="D394" s="82" t="str">
        <f>$D$12</f>
        <v>year 2026</v>
      </c>
      <c r="E394" s="138">
        <v>0</v>
      </c>
      <c r="F394" s="146">
        <v>0</v>
      </c>
      <c r="G394" s="147">
        <v>0</v>
      </c>
    </row>
    <row r="395" spans="2:7" ht="12.75" hidden="1" customHeight="1" x14ac:dyDescent="0.25">
      <c r="C395" s="56"/>
      <c r="D395" s="55" t="str">
        <f>$D$13</f>
        <v>year 2025</v>
      </c>
      <c r="E395" s="142">
        <v>0</v>
      </c>
      <c r="F395" s="146">
        <v>0</v>
      </c>
      <c r="G395" s="147">
        <v>0</v>
      </c>
    </row>
    <row r="396" spans="2:7" ht="12.75" hidden="1" customHeight="1" x14ac:dyDescent="0.25">
      <c r="B396" s="13" t="s">
        <v>508</v>
      </c>
      <c r="C396" s="81" t="s">
        <v>509</v>
      </c>
      <c r="D396" s="82" t="str">
        <f>$D$12</f>
        <v>year 2026</v>
      </c>
      <c r="E396" s="138">
        <v>0</v>
      </c>
      <c r="F396" s="146">
        <v>0</v>
      </c>
      <c r="G396" s="147">
        <v>0</v>
      </c>
    </row>
    <row r="397" spans="2:7" ht="12.75" hidden="1" customHeight="1" x14ac:dyDescent="0.25">
      <c r="C397" s="56"/>
      <c r="D397" s="55" t="str">
        <f>$D$13</f>
        <v>year 2025</v>
      </c>
      <c r="E397" s="142">
        <v>0</v>
      </c>
      <c r="F397" s="146">
        <v>0</v>
      </c>
      <c r="G397" s="147">
        <v>0</v>
      </c>
    </row>
    <row r="398" spans="2:7" ht="12.75" hidden="1" customHeight="1" x14ac:dyDescent="0.25">
      <c r="B398" s="13" t="s">
        <v>510</v>
      </c>
      <c r="C398" s="81" t="s">
        <v>511</v>
      </c>
      <c r="D398" s="82" t="str">
        <f>$D$12</f>
        <v>year 2026</v>
      </c>
      <c r="E398" s="138">
        <v>0</v>
      </c>
      <c r="F398" s="146">
        <v>0</v>
      </c>
      <c r="G398" s="147">
        <v>0</v>
      </c>
    </row>
    <row r="399" spans="2:7" ht="12.75" hidden="1" customHeight="1" x14ac:dyDescent="0.25">
      <c r="C399" s="56"/>
      <c r="D399" s="55" t="str">
        <f>$D$13</f>
        <v>year 2025</v>
      </c>
      <c r="E399" s="142">
        <v>0</v>
      </c>
      <c r="F399" s="146">
        <v>0</v>
      </c>
      <c r="G399" s="147">
        <v>0</v>
      </c>
    </row>
    <row r="400" spans="2:7" ht="12.75" hidden="1" customHeight="1" x14ac:dyDescent="0.25">
      <c r="B400" s="13" t="s">
        <v>512</v>
      </c>
      <c r="C400" s="81" t="s">
        <v>513</v>
      </c>
      <c r="D400" s="82" t="str">
        <f>$D$12</f>
        <v>year 2026</v>
      </c>
      <c r="E400" s="138">
        <v>0</v>
      </c>
      <c r="F400" s="146">
        <v>0</v>
      </c>
      <c r="G400" s="147">
        <v>0</v>
      </c>
    </row>
    <row r="401" spans="2:7" ht="12.75" hidden="1" customHeight="1" x14ac:dyDescent="0.25">
      <c r="C401" s="56"/>
      <c r="D401" s="55" t="str">
        <f>$D$13</f>
        <v>year 2025</v>
      </c>
      <c r="E401" s="142">
        <v>0</v>
      </c>
      <c r="F401" s="146">
        <v>0</v>
      </c>
      <c r="G401" s="147">
        <v>0</v>
      </c>
    </row>
    <row r="402" spans="2:7" ht="12.75" hidden="1" customHeight="1" x14ac:dyDescent="0.25">
      <c r="B402" s="13" t="s">
        <v>514</v>
      </c>
      <c r="C402" s="81" t="s">
        <v>515</v>
      </c>
      <c r="D402" s="82" t="str">
        <f>$D$12</f>
        <v>year 2026</v>
      </c>
      <c r="E402" s="138">
        <v>0</v>
      </c>
      <c r="F402" s="146">
        <v>0</v>
      </c>
      <c r="G402" s="147">
        <v>0</v>
      </c>
    </row>
    <row r="403" spans="2:7" ht="12.75" hidden="1" customHeight="1" x14ac:dyDescent="0.25">
      <c r="C403" s="56"/>
      <c r="D403" s="55" t="str">
        <f>$D$13</f>
        <v>year 2025</v>
      </c>
      <c r="E403" s="142">
        <v>0</v>
      </c>
      <c r="F403" s="146">
        <v>0</v>
      </c>
      <c r="G403" s="147">
        <v>0</v>
      </c>
    </row>
    <row r="404" spans="2:7" ht="12.75" hidden="1" customHeight="1" x14ac:dyDescent="0.25">
      <c r="B404" s="13" t="s">
        <v>516</v>
      </c>
      <c r="C404" s="81" t="s">
        <v>517</v>
      </c>
      <c r="D404" s="82" t="str">
        <f>$D$12</f>
        <v>year 2026</v>
      </c>
      <c r="E404" s="138">
        <v>0</v>
      </c>
      <c r="F404" s="146">
        <v>0</v>
      </c>
      <c r="G404" s="147">
        <v>0</v>
      </c>
    </row>
    <row r="405" spans="2:7" ht="12.75" hidden="1" customHeight="1" x14ac:dyDescent="0.25">
      <c r="C405" s="56"/>
      <c r="D405" s="55" t="str">
        <f>$D$13</f>
        <v>year 2025</v>
      </c>
      <c r="E405" s="142">
        <v>0</v>
      </c>
      <c r="F405" s="146">
        <v>0</v>
      </c>
      <c r="G405" s="147">
        <v>0</v>
      </c>
    </row>
    <row r="406" spans="2:7" ht="12.75" hidden="1" customHeight="1" x14ac:dyDescent="0.25">
      <c r="B406" s="13" t="s">
        <v>518</v>
      </c>
      <c r="C406" s="81" t="s">
        <v>519</v>
      </c>
      <c r="D406" s="82" t="str">
        <f>$D$12</f>
        <v>year 2026</v>
      </c>
      <c r="E406" s="138">
        <v>0</v>
      </c>
      <c r="F406" s="146">
        <v>0</v>
      </c>
      <c r="G406" s="147">
        <v>0</v>
      </c>
    </row>
    <row r="407" spans="2:7" ht="12.75" hidden="1" customHeight="1" x14ac:dyDescent="0.25">
      <c r="C407" s="56"/>
      <c r="D407" s="55" t="str">
        <f>$D$13</f>
        <v>year 2025</v>
      </c>
      <c r="E407" s="142">
        <v>0</v>
      </c>
      <c r="F407" s="146">
        <v>0</v>
      </c>
      <c r="G407" s="147">
        <v>0</v>
      </c>
    </row>
    <row r="408" spans="2:7" ht="12.75" hidden="1" customHeight="1" x14ac:dyDescent="0.25">
      <c r="B408" s="13" t="s">
        <v>141</v>
      </c>
      <c r="C408" s="81" t="s">
        <v>520</v>
      </c>
      <c r="D408" s="82" t="str">
        <f>$D$12</f>
        <v>year 2026</v>
      </c>
      <c r="E408" s="138">
        <v>0</v>
      </c>
      <c r="F408" s="146">
        <v>0</v>
      </c>
      <c r="G408" s="147">
        <v>0</v>
      </c>
    </row>
    <row r="409" spans="2:7" ht="12.75" hidden="1" customHeight="1" x14ac:dyDescent="0.25">
      <c r="C409" s="56"/>
      <c r="D409" s="55" t="str">
        <f>$D$13</f>
        <v>year 2025</v>
      </c>
      <c r="E409" s="142">
        <v>0</v>
      </c>
      <c r="F409" s="146">
        <v>0</v>
      </c>
      <c r="G409" s="147">
        <v>0</v>
      </c>
    </row>
    <row r="410" spans="2:7" ht="12.75" hidden="1" customHeight="1" x14ac:dyDescent="0.25">
      <c r="B410" s="13" t="s">
        <v>521</v>
      </c>
      <c r="C410" s="81" t="s">
        <v>522</v>
      </c>
      <c r="D410" s="82" t="str">
        <f>$D$12</f>
        <v>year 2026</v>
      </c>
      <c r="E410" s="138">
        <v>0</v>
      </c>
      <c r="F410" s="146">
        <v>0</v>
      </c>
      <c r="G410" s="147">
        <v>0</v>
      </c>
    </row>
    <row r="411" spans="2:7" ht="12.75" hidden="1" customHeight="1" x14ac:dyDescent="0.25">
      <c r="C411" s="56"/>
      <c r="D411" s="55" t="str">
        <f>$D$13</f>
        <v>year 2025</v>
      </c>
      <c r="E411" s="142">
        <v>0</v>
      </c>
      <c r="F411" s="146">
        <v>0</v>
      </c>
      <c r="G411" s="147">
        <v>0</v>
      </c>
    </row>
    <row r="412" spans="2:7" ht="12.75" hidden="1" customHeight="1" x14ac:dyDescent="0.25">
      <c r="B412" s="13" t="s">
        <v>157</v>
      </c>
      <c r="C412" s="81" t="s">
        <v>523</v>
      </c>
      <c r="D412" s="82" t="str">
        <f>$D$12</f>
        <v>year 2026</v>
      </c>
      <c r="E412" s="138">
        <v>0</v>
      </c>
      <c r="F412" s="146">
        <v>0</v>
      </c>
      <c r="G412" s="147">
        <v>0</v>
      </c>
    </row>
    <row r="413" spans="2:7" ht="12.75" hidden="1" customHeight="1" x14ac:dyDescent="0.25">
      <c r="C413" s="56"/>
      <c r="D413" s="55" t="str">
        <f>$D$13</f>
        <v>year 2025</v>
      </c>
      <c r="E413" s="142">
        <v>0</v>
      </c>
      <c r="F413" s="146">
        <v>0</v>
      </c>
      <c r="G413" s="147">
        <v>0</v>
      </c>
    </row>
    <row r="414" spans="2:7" ht="12.75" hidden="1" customHeight="1" x14ac:dyDescent="0.25">
      <c r="B414" s="13" t="s">
        <v>524</v>
      </c>
      <c r="C414" s="81" t="s">
        <v>525</v>
      </c>
      <c r="D414" s="82" t="str">
        <f>$D$12</f>
        <v>year 2026</v>
      </c>
      <c r="E414" s="138">
        <v>0</v>
      </c>
      <c r="F414" s="146">
        <v>0</v>
      </c>
      <c r="G414" s="147">
        <v>0</v>
      </c>
    </row>
    <row r="415" spans="2:7" ht="12.75" hidden="1" customHeight="1" x14ac:dyDescent="0.25">
      <c r="C415" s="56"/>
      <c r="D415" s="55" t="str">
        <f>$D$13</f>
        <v>year 2025</v>
      </c>
      <c r="E415" s="142">
        <v>0</v>
      </c>
      <c r="F415" s="146">
        <v>0</v>
      </c>
      <c r="G415" s="147">
        <v>0</v>
      </c>
    </row>
    <row r="416" spans="2:7" ht="12.75" hidden="1" customHeight="1" x14ac:dyDescent="0.25">
      <c r="B416" s="13" t="s">
        <v>526</v>
      </c>
      <c r="C416" s="81" t="s">
        <v>158</v>
      </c>
      <c r="D416" s="82" t="str">
        <f>$D$12</f>
        <v>year 2026</v>
      </c>
      <c r="E416" s="138">
        <v>0</v>
      </c>
      <c r="F416" s="146">
        <v>0</v>
      </c>
      <c r="G416" s="147">
        <v>0</v>
      </c>
    </row>
    <row r="417" spans="2:7" ht="12.75" hidden="1" customHeight="1" x14ac:dyDescent="0.25">
      <c r="C417" s="56"/>
      <c r="D417" s="55" t="str">
        <f>$D$13</f>
        <v>year 2025</v>
      </c>
      <c r="E417" s="142">
        <v>0</v>
      </c>
      <c r="F417" s="146">
        <v>0</v>
      </c>
      <c r="G417" s="147">
        <v>0</v>
      </c>
    </row>
    <row r="418" spans="2:7" ht="12.75" hidden="1" customHeight="1" x14ac:dyDescent="0.25">
      <c r="B418" s="13" t="s">
        <v>527</v>
      </c>
      <c r="C418" s="81" t="s">
        <v>528</v>
      </c>
      <c r="D418" s="82" t="str">
        <f>$D$12</f>
        <v>year 2026</v>
      </c>
      <c r="E418" s="138">
        <v>0</v>
      </c>
      <c r="F418" s="146">
        <v>0</v>
      </c>
      <c r="G418" s="147">
        <v>0</v>
      </c>
    </row>
    <row r="419" spans="2:7" ht="12.75" hidden="1" customHeight="1" x14ac:dyDescent="0.25">
      <c r="C419" s="56"/>
      <c r="D419" s="55" t="str">
        <f>$D$13</f>
        <v>year 2025</v>
      </c>
      <c r="E419" s="142">
        <v>0</v>
      </c>
      <c r="F419" s="146">
        <v>0</v>
      </c>
      <c r="G419" s="147">
        <v>0</v>
      </c>
    </row>
    <row r="420" spans="2:7" ht="12.75" hidden="1" customHeight="1" x14ac:dyDescent="0.25">
      <c r="B420" s="13" t="s">
        <v>529</v>
      </c>
      <c r="C420" s="81" t="s">
        <v>530</v>
      </c>
      <c r="D420" s="82" t="str">
        <f>$D$12</f>
        <v>year 2026</v>
      </c>
      <c r="E420" s="138">
        <v>0</v>
      </c>
      <c r="F420" s="146">
        <v>0</v>
      </c>
      <c r="G420" s="147">
        <v>0</v>
      </c>
    </row>
    <row r="421" spans="2:7" ht="12.75" hidden="1" customHeight="1" x14ac:dyDescent="0.25">
      <c r="C421" s="56"/>
      <c r="D421" s="55" t="str">
        <f>$D$13</f>
        <v>year 2025</v>
      </c>
      <c r="E421" s="142">
        <v>0</v>
      </c>
      <c r="F421" s="146">
        <v>0</v>
      </c>
      <c r="G421" s="147">
        <v>0</v>
      </c>
    </row>
    <row r="422" spans="2:7" ht="12.75" hidden="1" customHeight="1" x14ac:dyDescent="0.25">
      <c r="B422" s="13" t="s">
        <v>531</v>
      </c>
      <c r="C422" s="81" t="s">
        <v>532</v>
      </c>
      <c r="D422" s="82" t="str">
        <f>$D$12</f>
        <v>year 2026</v>
      </c>
      <c r="E422" s="138">
        <v>0</v>
      </c>
      <c r="F422" s="146">
        <v>0</v>
      </c>
      <c r="G422" s="147">
        <v>0</v>
      </c>
    </row>
    <row r="423" spans="2:7" ht="12.75" hidden="1" customHeight="1" x14ac:dyDescent="0.25">
      <c r="C423" s="56"/>
      <c r="D423" s="55" t="str">
        <f>$D$13</f>
        <v>year 2025</v>
      </c>
      <c r="E423" s="142">
        <v>0</v>
      </c>
      <c r="F423" s="146">
        <v>0</v>
      </c>
      <c r="G423" s="147">
        <v>0</v>
      </c>
    </row>
    <row r="424" spans="2:7" ht="12.75" hidden="1" customHeight="1" x14ac:dyDescent="0.25">
      <c r="B424" s="13" t="s">
        <v>533</v>
      </c>
      <c r="C424" s="81" t="s">
        <v>534</v>
      </c>
      <c r="D424" s="82" t="str">
        <f>$D$12</f>
        <v>year 2026</v>
      </c>
      <c r="E424" s="138">
        <v>0</v>
      </c>
      <c r="F424" s="146">
        <v>0</v>
      </c>
      <c r="G424" s="147">
        <v>0</v>
      </c>
    </row>
    <row r="425" spans="2:7" ht="12.75" hidden="1" customHeight="1" x14ac:dyDescent="0.25">
      <c r="C425" s="56"/>
      <c r="D425" s="55" t="str">
        <f>$D$13</f>
        <v>year 2025</v>
      </c>
      <c r="E425" s="142">
        <v>0</v>
      </c>
      <c r="F425" s="146">
        <v>0</v>
      </c>
      <c r="G425" s="147">
        <v>0</v>
      </c>
    </row>
    <row r="426" spans="2:7" ht="12.75" hidden="1" customHeight="1" x14ac:dyDescent="0.25">
      <c r="B426" s="13" t="s">
        <v>535</v>
      </c>
      <c r="C426" s="81" t="s">
        <v>536</v>
      </c>
      <c r="D426" s="82" t="str">
        <f>$D$12</f>
        <v>year 2026</v>
      </c>
      <c r="E426" s="138">
        <v>0</v>
      </c>
      <c r="F426" s="146">
        <v>0</v>
      </c>
      <c r="G426" s="147">
        <v>0</v>
      </c>
    </row>
    <row r="427" spans="2:7" ht="12.75" hidden="1" customHeight="1" x14ac:dyDescent="0.25">
      <c r="C427" s="56"/>
      <c r="D427" s="55" t="str">
        <f>$D$13</f>
        <v>year 2025</v>
      </c>
      <c r="E427" s="142">
        <v>0</v>
      </c>
      <c r="F427" s="146">
        <v>0</v>
      </c>
      <c r="G427" s="147">
        <v>0</v>
      </c>
    </row>
    <row r="428" spans="2:7" ht="12.75" hidden="1" customHeight="1" x14ac:dyDescent="0.25">
      <c r="B428" s="13" t="s">
        <v>537</v>
      </c>
      <c r="C428" s="81" t="s">
        <v>538</v>
      </c>
      <c r="D428" s="82" t="str">
        <f>$D$12</f>
        <v>year 2026</v>
      </c>
      <c r="E428" s="138">
        <v>0</v>
      </c>
      <c r="F428" s="146">
        <v>0</v>
      </c>
      <c r="G428" s="147">
        <v>0</v>
      </c>
    </row>
    <row r="429" spans="2:7" ht="12.75" hidden="1" customHeight="1" x14ac:dyDescent="0.25">
      <c r="C429" s="56"/>
      <c r="D429" s="55" t="str">
        <f>$D$13</f>
        <v>year 2025</v>
      </c>
      <c r="E429" s="142">
        <v>0</v>
      </c>
      <c r="F429" s="146">
        <v>0</v>
      </c>
      <c r="G429" s="147">
        <v>0</v>
      </c>
    </row>
    <row r="430" spans="2:7" ht="12.75" hidden="1" customHeight="1" x14ac:dyDescent="0.25">
      <c r="B430" s="13" t="s">
        <v>539</v>
      </c>
      <c r="C430" s="81" t="s">
        <v>540</v>
      </c>
      <c r="D430" s="82" t="str">
        <f>$D$12</f>
        <v>year 2026</v>
      </c>
      <c r="E430" s="138">
        <v>0</v>
      </c>
      <c r="F430" s="146">
        <v>0</v>
      </c>
      <c r="G430" s="147">
        <v>0</v>
      </c>
    </row>
    <row r="431" spans="2:7" ht="12.75" hidden="1" customHeight="1" x14ac:dyDescent="0.25">
      <c r="C431" s="56"/>
      <c r="D431" s="55" t="str">
        <f>$D$13</f>
        <v>year 2025</v>
      </c>
      <c r="E431" s="142">
        <v>0</v>
      </c>
      <c r="F431" s="146">
        <v>0</v>
      </c>
      <c r="G431" s="147">
        <v>0</v>
      </c>
    </row>
    <row r="432" spans="2:7" ht="12.75" hidden="1" customHeight="1" x14ac:dyDescent="0.25">
      <c r="B432" s="13" t="s">
        <v>143</v>
      </c>
      <c r="C432" s="81" t="s">
        <v>541</v>
      </c>
      <c r="D432" s="82" t="str">
        <f>$D$12</f>
        <v>year 2026</v>
      </c>
      <c r="E432" s="138">
        <v>0</v>
      </c>
      <c r="F432" s="146">
        <v>0</v>
      </c>
      <c r="G432" s="147">
        <v>0</v>
      </c>
    </row>
    <row r="433" spans="3:7" ht="12.75" hidden="1" customHeight="1" x14ac:dyDescent="0.25">
      <c r="C433" s="56"/>
      <c r="D433" s="55" t="str">
        <f>$D$13</f>
        <v>year 2025</v>
      </c>
      <c r="E433" s="142">
        <v>0</v>
      </c>
      <c r="F433" s="146">
        <v>0</v>
      </c>
      <c r="G433" s="147">
        <v>0</v>
      </c>
    </row>
    <row r="434" spans="3:7" ht="12.75" hidden="1" customHeight="1" x14ac:dyDescent="0.25">
      <c r="C434" s="81" t="s">
        <v>542</v>
      </c>
      <c r="D434" s="82" t="str">
        <f>$D$12</f>
        <v>year 2026</v>
      </c>
      <c r="E434" s="138">
        <v>0</v>
      </c>
      <c r="F434" s="146">
        <v>0</v>
      </c>
      <c r="G434" s="147">
        <v>0</v>
      </c>
    </row>
    <row r="435" spans="3:7" ht="12.75" hidden="1" customHeight="1" x14ac:dyDescent="0.25">
      <c r="C435" s="56"/>
      <c r="D435" s="55" t="str">
        <f>$D$13</f>
        <v>year 2025</v>
      </c>
      <c r="E435" s="142">
        <v>0</v>
      </c>
      <c r="F435" s="146">
        <v>0</v>
      </c>
      <c r="G435" s="147">
        <v>0</v>
      </c>
    </row>
  </sheetData>
  <mergeCells count="4">
    <mergeCell ref="G8:G10"/>
    <mergeCell ref="C4:G4"/>
    <mergeCell ref="C5:G5"/>
    <mergeCell ref="F8:F10"/>
  </mergeCells>
  <printOptions horizontalCentered="1"/>
  <pageMargins left="0.78749999999999998" right="0.31527777777777799" top="0.78749999999999998" bottom="0.86597222222222203" header="0.51180555555555496" footer="0.39374999999999999"/>
  <pageSetup paperSize="9" orientation="portrait" r:id="rId1"/>
  <headerFooter>
    <oddFooter>&amp;L&amp;8 &amp;C&amp;8 &amp;R&amp;8 Seite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fitToPage="1"/>
  </sheetPr>
  <dimension ref="B1:J93"/>
  <sheetViews>
    <sheetView showGridLines="0" showRowColHeaders="0" zoomScaleNormal="100" zoomScaleSheetLayoutView="100" workbookViewId="0">
      <selection activeCell="G96" sqref="G96"/>
    </sheetView>
  </sheetViews>
  <sheetFormatPr baseColWidth="10" defaultColWidth="9.1796875" defaultRowHeight="12.5" x14ac:dyDescent="0.25"/>
  <cols>
    <col min="1" max="1" width="0.81640625" customWidth="1"/>
    <col min="2" max="2" width="11.453125" hidden="1" customWidth="1"/>
    <col min="3" max="3" width="22.6328125" customWidth="1"/>
    <col min="4" max="4" width="8.6328125" customWidth="1"/>
    <col min="5" max="5" width="18.6328125" customWidth="1"/>
    <col min="6" max="6" width="16" customWidth="1"/>
    <col min="7" max="10" width="19.453125" customWidth="1"/>
    <col min="11" max="1025" width="8.6328125" customWidth="1"/>
  </cols>
  <sheetData>
    <row r="1" spans="2:10" ht="5.25" customHeight="1" x14ac:dyDescent="0.25"/>
    <row r="2" spans="2:10" ht="12.75" customHeight="1" x14ac:dyDescent="0.25">
      <c r="C2" s="13" t="s">
        <v>547</v>
      </c>
      <c r="D2" s="13"/>
      <c r="E2" s="13"/>
      <c r="F2" s="12"/>
      <c r="G2" s="12"/>
      <c r="H2" s="12"/>
      <c r="I2" s="12"/>
      <c r="J2" s="12"/>
    </row>
    <row r="3" spans="2:10" ht="12.75" customHeight="1" x14ac:dyDescent="0.25">
      <c r="H3" s="12"/>
      <c r="I3" s="12"/>
      <c r="J3" s="12"/>
    </row>
    <row r="4" spans="2:10" ht="12.75" customHeight="1" x14ac:dyDescent="0.25">
      <c r="C4" s="471" t="s">
        <v>548</v>
      </c>
      <c r="D4" s="13"/>
      <c r="E4" s="13"/>
      <c r="F4" s="12"/>
      <c r="G4" s="12"/>
      <c r="H4" s="12"/>
      <c r="I4" s="12"/>
      <c r="J4" s="12"/>
    </row>
    <row r="5" spans="2:10" ht="15" customHeight="1" x14ac:dyDescent="0.25">
      <c r="C5" s="471" t="str">
        <f>UebInstitutQuartal</f>
        <v>3. Quarter 2026</v>
      </c>
      <c r="D5" s="12"/>
      <c r="E5" s="12"/>
      <c r="F5" s="12"/>
      <c r="G5" s="12"/>
      <c r="H5" s="12"/>
      <c r="I5" s="12"/>
      <c r="J5" s="12"/>
    </row>
    <row r="6" spans="2:10" ht="12.75" customHeight="1" x14ac:dyDescent="0.25">
      <c r="C6" s="12"/>
      <c r="D6" s="12"/>
      <c r="E6" s="12"/>
      <c r="F6" s="12"/>
      <c r="G6" s="12"/>
      <c r="H6" s="12"/>
      <c r="I6" s="12"/>
      <c r="J6" s="12"/>
    </row>
    <row r="7" spans="2:10" ht="15" customHeight="1" x14ac:dyDescent="0.3">
      <c r="C7" s="148"/>
      <c r="D7" s="23"/>
      <c r="E7" s="488" t="s">
        <v>549</v>
      </c>
      <c r="F7" s="489"/>
      <c r="G7" s="489"/>
      <c r="H7" s="489"/>
      <c r="I7" s="489"/>
      <c r="J7" s="490"/>
    </row>
    <row r="8" spans="2:10" ht="12.75" customHeight="1" x14ac:dyDescent="0.25">
      <c r="C8" s="23"/>
      <c r="D8" s="23"/>
      <c r="E8" s="349" t="s">
        <v>57</v>
      </c>
      <c r="F8" s="453" t="s">
        <v>74</v>
      </c>
      <c r="G8" s="454"/>
      <c r="H8" s="454"/>
      <c r="I8" s="454"/>
      <c r="J8" s="455"/>
    </row>
    <row r="9" spans="2:10" ht="25.5" customHeight="1" x14ac:dyDescent="0.25">
      <c r="C9" s="23"/>
      <c r="D9" s="23"/>
      <c r="E9" s="301"/>
      <c r="F9" s="460" t="s">
        <v>550</v>
      </c>
      <c r="G9" s="461"/>
      <c r="H9" s="451" t="s">
        <v>551</v>
      </c>
      <c r="I9" s="452"/>
      <c r="J9" s="448" t="s">
        <v>552</v>
      </c>
    </row>
    <row r="10" spans="2:10" ht="12.75" customHeight="1" x14ac:dyDescent="0.25">
      <c r="C10" s="23"/>
      <c r="D10" s="23"/>
      <c r="E10" s="301"/>
      <c r="F10" s="456" t="s">
        <v>553</v>
      </c>
      <c r="G10" s="230" t="s">
        <v>74</v>
      </c>
      <c r="H10" s="458" t="s">
        <v>553</v>
      </c>
      <c r="I10" s="231" t="s">
        <v>74</v>
      </c>
      <c r="J10" s="449"/>
    </row>
    <row r="11" spans="2:10" ht="53.25" customHeight="1" x14ac:dyDescent="0.25">
      <c r="C11" s="103"/>
      <c r="D11" s="103"/>
      <c r="E11" s="303"/>
      <c r="F11" s="457"/>
      <c r="G11" s="350" t="s">
        <v>554</v>
      </c>
      <c r="H11" s="459"/>
      <c r="I11" s="350" t="s">
        <v>554</v>
      </c>
      <c r="J11" s="450"/>
    </row>
    <row r="12" spans="2:10" ht="12.75" customHeight="1" x14ac:dyDescent="0.25">
      <c r="B12" s="149"/>
      <c r="C12" s="150" t="s">
        <v>86</v>
      </c>
      <c r="D12" s="151" t="str">
        <f>AktQuartal</f>
        <v>3. Quarter</v>
      </c>
      <c r="E12" s="264" t="str">
        <f>Einheit_Waehrung</f>
        <v>€ mn.</v>
      </c>
      <c r="F12" s="265" t="str">
        <f>E12</f>
        <v>€ mn.</v>
      </c>
      <c r="G12" s="265" t="str">
        <f>E12</f>
        <v>€ mn.</v>
      </c>
      <c r="H12" s="265" t="str">
        <f>G12</f>
        <v>€ mn.</v>
      </c>
      <c r="I12" s="265" t="str">
        <f>F12</f>
        <v>€ mn.</v>
      </c>
      <c r="J12" s="267" t="str">
        <f>F12</f>
        <v>€ mn.</v>
      </c>
    </row>
    <row r="13" spans="2:10" ht="12.75" customHeight="1" x14ac:dyDescent="0.25">
      <c r="B13" s="152" t="s">
        <v>87</v>
      </c>
      <c r="C13" s="81" t="s">
        <v>88</v>
      </c>
      <c r="D13" s="82" t="str">
        <f>"year "&amp;AktJahr</f>
        <v>year 2026</v>
      </c>
      <c r="E13" s="268">
        <v>1527.5</v>
      </c>
      <c r="F13" s="83">
        <v>77.5</v>
      </c>
      <c r="G13" s="83">
        <v>0</v>
      </c>
      <c r="H13" s="122">
        <v>0</v>
      </c>
      <c r="I13" s="83">
        <v>0</v>
      </c>
      <c r="J13" s="269">
        <v>1450</v>
      </c>
    </row>
    <row r="14" spans="2:10" ht="12.75" customHeight="1" x14ac:dyDescent="0.25">
      <c r="B14" s="152"/>
      <c r="C14" s="55"/>
      <c r="D14" s="55" t="str">
        <f>"year "&amp;(AktJahr-1)</f>
        <v>year 2025</v>
      </c>
      <c r="E14" s="332">
        <v>1507.5</v>
      </c>
      <c r="F14" s="125">
        <v>57.5</v>
      </c>
      <c r="G14" s="125">
        <v>0</v>
      </c>
      <c r="H14" s="128">
        <v>0</v>
      </c>
      <c r="I14" s="125">
        <v>0</v>
      </c>
      <c r="J14" s="289">
        <v>1450</v>
      </c>
    </row>
    <row r="15" spans="2:10" ht="12.75" customHeight="1" x14ac:dyDescent="0.25">
      <c r="B15" s="152" t="s">
        <v>89</v>
      </c>
      <c r="C15" s="81" t="s">
        <v>90</v>
      </c>
      <c r="D15" s="82" t="str">
        <f>$D$13</f>
        <v>year 2026</v>
      </c>
      <c r="E15" s="268">
        <v>1527.5</v>
      </c>
      <c r="F15" s="83">
        <v>77.5</v>
      </c>
      <c r="G15" s="83">
        <v>0</v>
      </c>
      <c r="H15" s="122">
        <v>0</v>
      </c>
      <c r="I15" s="83">
        <v>0</v>
      </c>
      <c r="J15" s="269">
        <v>1450</v>
      </c>
    </row>
    <row r="16" spans="2:10" ht="12.75" customHeight="1" x14ac:dyDescent="0.25">
      <c r="B16" s="152"/>
      <c r="C16" s="55"/>
      <c r="D16" s="55" t="str">
        <f>$D$14</f>
        <v>year 2025</v>
      </c>
      <c r="E16" s="332">
        <v>1507.5</v>
      </c>
      <c r="F16" s="125">
        <v>57.5</v>
      </c>
      <c r="G16" s="125">
        <v>0</v>
      </c>
      <c r="H16" s="128">
        <v>0</v>
      </c>
      <c r="I16" s="125">
        <v>0</v>
      </c>
      <c r="J16" s="289">
        <v>1450</v>
      </c>
    </row>
    <row r="17" spans="2:10" ht="12.75" hidden="1" customHeight="1" x14ac:dyDescent="0.25">
      <c r="B17" s="153" t="s">
        <v>91</v>
      </c>
      <c r="C17" s="81" t="s">
        <v>92</v>
      </c>
      <c r="D17" s="82" t="str">
        <f>$D$13</f>
        <v>year 2026</v>
      </c>
      <c r="E17" s="268">
        <v>0</v>
      </c>
      <c r="F17" s="83">
        <v>0</v>
      </c>
      <c r="G17" s="83">
        <v>0</v>
      </c>
      <c r="H17" s="122">
        <v>0</v>
      </c>
      <c r="I17" s="83">
        <v>0</v>
      </c>
      <c r="J17" s="269">
        <v>0</v>
      </c>
    </row>
    <row r="18" spans="2:10" ht="12.75" hidden="1" customHeight="1" x14ac:dyDescent="0.25">
      <c r="B18" s="152"/>
      <c r="C18" s="55"/>
      <c r="D18" s="55" t="str">
        <f>$D$14</f>
        <v>year 2025</v>
      </c>
      <c r="E18" s="332">
        <v>0</v>
      </c>
      <c r="F18" s="125">
        <v>0</v>
      </c>
      <c r="G18" s="125">
        <v>0</v>
      </c>
      <c r="H18" s="128">
        <v>0</v>
      </c>
      <c r="I18" s="125">
        <v>0</v>
      </c>
      <c r="J18" s="289">
        <v>0</v>
      </c>
    </row>
    <row r="19" spans="2:10" ht="12.75" hidden="1" customHeight="1" x14ac:dyDescent="0.25">
      <c r="B19" s="153" t="s">
        <v>93</v>
      </c>
      <c r="C19" s="81" t="s">
        <v>94</v>
      </c>
      <c r="D19" s="82" t="str">
        <f>$D$13</f>
        <v>year 2026</v>
      </c>
      <c r="E19" s="268">
        <v>0</v>
      </c>
      <c r="F19" s="83">
        <v>0</v>
      </c>
      <c r="G19" s="83">
        <v>0</v>
      </c>
      <c r="H19" s="122">
        <v>0</v>
      </c>
      <c r="I19" s="83">
        <v>0</v>
      </c>
      <c r="J19" s="269">
        <v>0</v>
      </c>
    </row>
    <row r="20" spans="2:10" ht="12.75" hidden="1" customHeight="1" x14ac:dyDescent="0.25">
      <c r="B20" s="152"/>
      <c r="C20" s="55"/>
      <c r="D20" s="55" t="str">
        <f>$D$14</f>
        <v>year 2025</v>
      </c>
      <c r="E20" s="332">
        <v>0</v>
      </c>
      <c r="F20" s="125">
        <v>0</v>
      </c>
      <c r="G20" s="125">
        <v>0</v>
      </c>
      <c r="H20" s="128">
        <v>0</v>
      </c>
      <c r="I20" s="125">
        <v>0</v>
      </c>
      <c r="J20" s="289">
        <v>0</v>
      </c>
    </row>
    <row r="21" spans="2:10" ht="12.75" hidden="1" customHeight="1" x14ac:dyDescent="0.25">
      <c r="B21" s="153" t="s">
        <v>97</v>
      </c>
      <c r="C21" s="81" t="s">
        <v>96</v>
      </c>
      <c r="D21" s="82" t="str">
        <f>$D$13</f>
        <v>year 2026</v>
      </c>
      <c r="E21" s="268">
        <v>0</v>
      </c>
      <c r="F21" s="83">
        <v>0</v>
      </c>
      <c r="G21" s="83">
        <v>0</v>
      </c>
      <c r="H21" s="122">
        <v>0</v>
      </c>
      <c r="I21" s="83">
        <v>0</v>
      </c>
      <c r="J21" s="269">
        <v>0</v>
      </c>
    </row>
    <row r="22" spans="2:10" ht="12.75" hidden="1" customHeight="1" x14ac:dyDescent="0.25">
      <c r="B22" s="152"/>
      <c r="C22" s="55"/>
      <c r="D22" s="55" t="str">
        <f>$D$14</f>
        <v>year 2025</v>
      </c>
      <c r="E22" s="332">
        <v>0</v>
      </c>
      <c r="F22" s="125">
        <v>0</v>
      </c>
      <c r="G22" s="125">
        <v>0</v>
      </c>
      <c r="H22" s="128">
        <v>0</v>
      </c>
      <c r="I22" s="125">
        <v>0</v>
      </c>
      <c r="J22" s="289">
        <v>0</v>
      </c>
    </row>
    <row r="23" spans="2:10" ht="12.75" hidden="1" customHeight="1" x14ac:dyDescent="0.25">
      <c r="B23" s="153" t="s">
        <v>95</v>
      </c>
      <c r="C23" s="81" t="s">
        <v>98</v>
      </c>
      <c r="D23" s="82" t="str">
        <f>$D$13</f>
        <v>year 2026</v>
      </c>
      <c r="E23" s="268">
        <v>0</v>
      </c>
      <c r="F23" s="83">
        <v>0</v>
      </c>
      <c r="G23" s="83">
        <v>0</v>
      </c>
      <c r="H23" s="122">
        <v>0</v>
      </c>
      <c r="I23" s="83">
        <v>0</v>
      </c>
      <c r="J23" s="269">
        <v>0</v>
      </c>
    </row>
    <row r="24" spans="2:10" ht="12.75" hidden="1" customHeight="1" x14ac:dyDescent="0.25">
      <c r="B24" s="152"/>
      <c r="C24" s="55"/>
      <c r="D24" s="55" t="str">
        <f>$D$14</f>
        <v>year 2025</v>
      </c>
      <c r="E24" s="332">
        <v>0</v>
      </c>
      <c r="F24" s="125">
        <v>0</v>
      </c>
      <c r="G24" s="125">
        <v>0</v>
      </c>
      <c r="H24" s="128">
        <v>0</v>
      </c>
      <c r="I24" s="125">
        <v>0</v>
      </c>
      <c r="J24" s="289">
        <v>0</v>
      </c>
    </row>
    <row r="25" spans="2:10" ht="12.75" hidden="1" customHeight="1" x14ac:dyDescent="0.25">
      <c r="B25" s="153" t="s">
        <v>99</v>
      </c>
      <c r="C25" s="81" t="s">
        <v>100</v>
      </c>
      <c r="D25" s="82" t="str">
        <f>$D$13</f>
        <v>year 2026</v>
      </c>
      <c r="E25" s="268">
        <v>0</v>
      </c>
      <c r="F25" s="83">
        <v>0</v>
      </c>
      <c r="G25" s="83">
        <v>0</v>
      </c>
      <c r="H25" s="122">
        <v>0</v>
      </c>
      <c r="I25" s="83">
        <v>0</v>
      </c>
      <c r="J25" s="269">
        <v>0</v>
      </c>
    </row>
    <row r="26" spans="2:10" ht="12.75" hidden="1" customHeight="1" x14ac:dyDescent="0.25">
      <c r="B26" s="152"/>
      <c r="C26" s="55"/>
      <c r="D26" s="55" t="str">
        <f>$D$14</f>
        <v>year 2025</v>
      </c>
      <c r="E26" s="332">
        <v>0</v>
      </c>
      <c r="F26" s="125">
        <v>0</v>
      </c>
      <c r="G26" s="125">
        <v>0</v>
      </c>
      <c r="H26" s="128">
        <v>0</v>
      </c>
      <c r="I26" s="125">
        <v>0</v>
      </c>
      <c r="J26" s="289">
        <v>0</v>
      </c>
    </row>
    <row r="27" spans="2:10" ht="12.75" hidden="1" customHeight="1" x14ac:dyDescent="0.25">
      <c r="B27" s="152" t="s">
        <v>101</v>
      </c>
      <c r="C27" s="81" t="s">
        <v>102</v>
      </c>
      <c r="D27" s="82" t="str">
        <f>$D$13</f>
        <v>year 2026</v>
      </c>
      <c r="E27" s="268">
        <v>0</v>
      </c>
      <c r="F27" s="83">
        <v>0</v>
      </c>
      <c r="G27" s="83">
        <v>0</v>
      </c>
      <c r="H27" s="122">
        <v>0</v>
      </c>
      <c r="I27" s="83">
        <v>0</v>
      </c>
      <c r="J27" s="269">
        <v>0</v>
      </c>
    </row>
    <row r="28" spans="2:10" ht="12.75" hidden="1" customHeight="1" x14ac:dyDescent="0.25">
      <c r="B28" s="152"/>
      <c r="C28" s="55"/>
      <c r="D28" s="55" t="str">
        <f>$D$14</f>
        <v>year 2025</v>
      </c>
      <c r="E28" s="332">
        <v>0</v>
      </c>
      <c r="F28" s="125">
        <v>0</v>
      </c>
      <c r="G28" s="125">
        <v>0</v>
      </c>
      <c r="H28" s="128">
        <v>0</v>
      </c>
      <c r="I28" s="125">
        <v>0</v>
      </c>
      <c r="J28" s="289">
        <v>0</v>
      </c>
    </row>
    <row r="29" spans="2:10" ht="12.75" hidden="1" customHeight="1" x14ac:dyDescent="0.25">
      <c r="B29" s="152" t="s">
        <v>103</v>
      </c>
      <c r="C29" s="81" t="s">
        <v>104</v>
      </c>
      <c r="D29" s="82" t="str">
        <f>$D$13</f>
        <v>year 2026</v>
      </c>
      <c r="E29" s="268">
        <v>0</v>
      </c>
      <c r="F29" s="83">
        <v>0</v>
      </c>
      <c r="G29" s="83">
        <v>0</v>
      </c>
      <c r="H29" s="122">
        <v>0</v>
      </c>
      <c r="I29" s="83">
        <v>0</v>
      </c>
      <c r="J29" s="269">
        <v>0</v>
      </c>
    </row>
    <row r="30" spans="2:10" ht="12.75" hidden="1" customHeight="1" x14ac:dyDescent="0.25">
      <c r="B30" s="152"/>
      <c r="C30" s="55"/>
      <c r="D30" s="55" t="str">
        <f>$D$14</f>
        <v>year 2025</v>
      </c>
      <c r="E30" s="332">
        <v>0</v>
      </c>
      <c r="F30" s="125">
        <v>0</v>
      </c>
      <c r="G30" s="125">
        <v>0</v>
      </c>
      <c r="H30" s="128">
        <v>0</v>
      </c>
      <c r="I30" s="125">
        <v>0</v>
      </c>
      <c r="J30" s="289">
        <v>0</v>
      </c>
    </row>
    <row r="31" spans="2:10" ht="12.75" hidden="1" customHeight="1" x14ac:dyDescent="0.25">
      <c r="B31" s="152" t="s">
        <v>105</v>
      </c>
      <c r="C31" s="81" t="s">
        <v>106</v>
      </c>
      <c r="D31" s="82" t="str">
        <f>$D$13</f>
        <v>year 2026</v>
      </c>
      <c r="E31" s="268">
        <v>0</v>
      </c>
      <c r="F31" s="83">
        <v>0</v>
      </c>
      <c r="G31" s="83">
        <v>0</v>
      </c>
      <c r="H31" s="122">
        <v>0</v>
      </c>
      <c r="I31" s="83">
        <v>0</v>
      </c>
      <c r="J31" s="269">
        <v>0</v>
      </c>
    </row>
    <row r="32" spans="2:10" ht="12.75" hidden="1" customHeight="1" x14ac:dyDescent="0.25">
      <c r="B32" s="152"/>
      <c r="C32" s="55"/>
      <c r="D32" s="55" t="str">
        <f>$D$14</f>
        <v>year 2025</v>
      </c>
      <c r="E32" s="332">
        <v>0</v>
      </c>
      <c r="F32" s="125">
        <v>0</v>
      </c>
      <c r="G32" s="125">
        <v>0</v>
      </c>
      <c r="H32" s="128">
        <v>0</v>
      </c>
      <c r="I32" s="125">
        <v>0</v>
      </c>
      <c r="J32" s="289">
        <v>0</v>
      </c>
    </row>
    <row r="33" spans="2:10" ht="12.75" hidden="1" customHeight="1" x14ac:dyDescent="0.25">
      <c r="B33" s="152" t="s">
        <v>107</v>
      </c>
      <c r="C33" s="81" t="s">
        <v>108</v>
      </c>
      <c r="D33" s="82" t="str">
        <f>$D$13</f>
        <v>year 2026</v>
      </c>
      <c r="E33" s="268">
        <v>0</v>
      </c>
      <c r="F33" s="83">
        <v>0</v>
      </c>
      <c r="G33" s="83">
        <v>0</v>
      </c>
      <c r="H33" s="122">
        <v>0</v>
      </c>
      <c r="I33" s="83">
        <v>0</v>
      </c>
      <c r="J33" s="269">
        <v>0</v>
      </c>
    </row>
    <row r="34" spans="2:10" ht="12.75" hidden="1" customHeight="1" x14ac:dyDescent="0.25">
      <c r="B34" s="152"/>
      <c r="C34" s="55"/>
      <c r="D34" s="55" t="str">
        <f>$D$14</f>
        <v>year 2025</v>
      </c>
      <c r="E34" s="332">
        <v>0</v>
      </c>
      <c r="F34" s="125">
        <v>0</v>
      </c>
      <c r="G34" s="125">
        <v>0</v>
      </c>
      <c r="H34" s="128">
        <v>0</v>
      </c>
      <c r="I34" s="125">
        <v>0</v>
      </c>
      <c r="J34" s="289">
        <v>0</v>
      </c>
    </row>
    <row r="35" spans="2:10" ht="12.75" hidden="1" customHeight="1" x14ac:dyDescent="0.25">
      <c r="B35" s="152" t="s">
        <v>109</v>
      </c>
      <c r="C35" s="81" t="s">
        <v>110</v>
      </c>
      <c r="D35" s="82" t="str">
        <f>$D$13</f>
        <v>year 2026</v>
      </c>
      <c r="E35" s="268">
        <v>0</v>
      </c>
      <c r="F35" s="83">
        <v>0</v>
      </c>
      <c r="G35" s="83">
        <v>0</v>
      </c>
      <c r="H35" s="122">
        <v>0</v>
      </c>
      <c r="I35" s="83">
        <v>0</v>
      </c>
      <c r="J35" s="269">
        <v>0</v>
      </c>
    </row>
    <row r="36" spans="2:10" ht="12.75" hidden="1" customHeight="1" x14ac:dyDescent="0.25">
      <c r="B36" s="152"/>
      <c r="C36" s="55"/>
      <c r="D36" s="55" t="str">
        <f>$D$14</f>
        <v>year 2025</v>
      </c>
      <c r="E36" s="332">
        <v>0</v>
      </c>
      <c r="F36" s="125">
        <v>0</v>
      </c>
      <c r="G36" s="125">
        <v>0</v>
      </c>
      <c r="H36" s="128">
        <v>0</v>
      </c>
      <c r="I36" s="125">
        <v>0</v>
      </c>
      <c r="J36" s="289">
        <v>0</v>
      </c>
    </row>
    <row r="37" spans="2:10" ht="12.75" hidden="1" customHeight="1" x14ac:dyDescent="0.25">
      <c r="B37" s="152" t="s">
        <v>111</v>
      </c>
      <c r="C37" s="81" t="s">
        <v>112</v>
      </c>
      <c r="D37" s="82" t="str">
        <f>$D$13</f>
        <v>year 2026</v>
      </c>
      <c r="E37" s="268">
        <v>0</v>
      </c>
      <c r="F37" s="83">
        <v>0</v>
      </c>
      <c r="G37" s="83">
        <v>0</v>
      </c>
      <c r="H37" s="122">
        <v>0</v>
      </c>
      <c r="I37" s="83">
        <v>0</v>
      </c>
      <c r="J37" s="269">
        <v>0</v>
      </c>
    </row>
    <row r="38" spans="2:10" ht="12.75" hidden="1" customHeight="1" x14ac:dyDescent="0.25">
      <c r="B38" s="152"/>
      <c r="C38" s="55"/>
      <c r="D38" s="55" t="str">
        <f>$D$14</f>
        <v>year 2025</v>
      </c>
      <c r="E38" s="332">
        <v>0</v>
      </c>
      <c r="F38" s="125">
        <v>0</v>
      </c>
      <c r="G38" s="125">
        <v>0</v>
      </c>
      <c r="H38" s="128">
        <v>0</v>
      </c>
      <c r="I38" s="125">
        <v>0</v>
      </c>
      <c r="J38" s="289">
        <v>0</v>
      </c>
    </row>
    <row r="39" spans="2:10" ht="12.75" hidden="1" customHeight="1" x14ac:dyDescent="0.25">
      <c r="B39" s="152" t="s">
        <v>113</v>
      </c>
      <c r="C39" s="81" t="s">
        <v>114</v>
      </c>
      <c r="D39" s="82" t="str">
        <f>$D$13</f>
        <v>year 2026</v>
      </c>
      <c r="E39" s="268">
        <v>0</v>
      </c>
      <c r="F39" s="83">
        <v>0</v>
      </c>
      <c r="G39" s="83">
        <v>0</v>
      </c>
      <c r="H39" s="122">
        <v>0</v>
      </c>
      <c r="I39" s="83">
        <v>0</v>
      </c>
      <c r="J39" s="269">
        <v>0</v>
      </c>
    </row>
    <row r="40" spans="2:10" ht="12.75" hidden="1" customHeight="1" x14ac:dyDescent="0.25">
      <c r="B40" s="152"/>
      <c r="C40" s="55"/>
      <c r="D40" s="55" t="str">
        <f>$D$14</f>
        <v>year 2025</v>
      </c>
      <c r="E40" s="332">
        <v>0</v>
      </c>
      <c r="F40" s="125">
        <v>0</v>
      </c>
      <c r="G40" s="125">
        <v>0</v>
      </c>
      <c r="H40" s="128">
        <v>0</v>
      </c>
      <c r="I40" s="125">
        <v>0</v>
      </c>
      <c r="J40" s="289">
        <v>0</v>
      </c>
    </row>
    <row r="41" spans="2:10" ht="12.75" hidden="1" customHeight="1" x14ac:dyDescent="0.25">
      <c r="B41" s="152" t="s">
        <v>115</v>
      </c>
      <c r="C41" s="81" t="s">
        <v>116</v>
      </c>
      <c r="D41" s="82" t="str">
        <f>$D$13</f>
        <v>year 2026</v>
      </c>
      <c r="E41" s="268">
        <v>0</v>
      </c>
      <c r="F41" s="83">
        <v>0</v>
      </c>
      <c r="G41" s="83">
        <v>0</v>
      </c>
      <c r="H41" s="122">
        <v>0</v>
      </c>
      <c r="I41" s="83">
        <v>0</v>
      </c>
      <c r="J41" s="269">
        <v>0</v>
      </c>
    </row>
    <row r="42" spans="2:10" ht="12.75" hidden="1" customHeight="1" x14ac:dyDescent="0.25">
      <c r="B42" s="152"/>
      <c r="C42" s="55"/>
      <c r="D42" s="55" t="str">
        <f>$D$14</f>
        <v>year 2025</v>
      </c>
      <c r="E42" s="332">
        <v>0</v>
      </c>
      <c r="F42" s="125">
        <v>0</v>
      </c>
      <c r="G42" s="125">
        <v>0</v>
      </c>
      <c r="H42" s="128">
        <v>0</v>
      </c>
      <c r="I42" s="125">
        <v>0</v>
      </c>
      <c r="J42" s="289">
        <v>0</v>
      </c>
    </row>
    <row r="43" spans="2:10" ht="12.75" hidden="1" customHeight="1" x14ac:dyDescent="0.25">
      <c r="B43" s="152" t="s">
        <v>117</v>
      </c>
      <c r="C43" s="81" t="s">
        <v>118</v>
      </c>
      <c r="D43" s="82" t="str">
        <f>$D$13</f>
        <v>year 2026</v>
      </c>
      <c r="E43" s="268">
        <v>0</v>
      </c>
      <c r="F43" s="83">
        <v>0</v>
      </c>
      <c r="G43" s="83">
        <v>0</v>
      </c>
      <c r="H43" s="122">
        <v>0</v>
      </c>
      <c r="I43" s="83">
        <v>0</v>
      </c>
      <c r="J43" s="269">
        <v>0</v>
      </c>
    </row>
    <row r="44" spans="2:10" ht="12.75" hidden="1" customHeight="1" x14ac:dyDescent="0.25">
      <c r="B44" s="152"/>
      <c r="C44" s="55"/>
      <c r="D44" s="55" t="str">
        <f>$D$14</f>
        <v>year 2025</v>
      </c>
      <c r="E44" s="332">
        <v>0</v>
      </c>
      <c r="F44" s="125">
        <v>0</v>
      </c>
      <c r="G44" s="125">
        <v>0</v>
      </c>
      <c r="H44" s="128">
        <v>0</v>
      </c>
      <c r="I44" s="125">
        <v>0</v>
      </c>
      <c r="J44" s="289">
        <v>0</v>
      </c>
    </row>
    <row r="45" spans="2:10" ht="12.75" hidden="1" customHeight="1" x14ac:dyDescent="0.25">
      <c r="B45" s="152" t="s">
        <v>119</v>
      </c>
      <c r="C45" s="81" t="s">
        <v>120</v>
      </c>
      <c r="D45" s="82" t="str">
        <f>$D$13</f>
        <v>year 2026</v>
      </c>
      <c r="E45" s="268">
        <v>0</v>
      </c>
      <c r="F45" s="83">
        <v>0</v>
      </c>
      <c r="G45" s="83">
        <v>0</v>
      </c>
      <c r="H45" s="122">
        <v>0</v>
      </c>
      <c r="I45" s="83">
        <v>0</v>
      </c>
      <c r="J45" s="269">
        <v>0</v>
      </c>
    </row>
    <row r="46" spans="2:10" ht="12.75" hidden="1" customHeight="1" x14ac:dyDescent="0.25">
      <c r="B46" s="152"/>
      <c r="C46" s="55"/>
      <c r="D46" s="55" t="str">
        <f>$D$14</f>
        <v>year 2025</v>
      </c>
      <c r="E46" s="332">
        <v>0</v>
      </c>
      <c r="F46" s="125">
        <v>0</v>
      </c>
      <c r="G46" s="125">
        <v>0</v>
      </c>
      <c r="H46" s="128">
        <v>0</v>
      </c>
      <c r="I46" s="125">
        <v>0</v>
      </c>
      <c r="J46" s="289">
        <v>0</v>
      </c>
    </row>
    <row r="47" spans="2:10" ht="12.75" hidden="1" customHeight="1" x14ac:dyDescent="0.25">
      <c r="B47" s="152" t="s">
        <v>121</v>
      </c>
      <c r="C47" s="81" t="s">
        <v>122</v>
      </c>
      <c r="D47" s="82" t="str">
        <f>$D$13</f>
        <v>year 2026</v>
      </c>
      <c r="E47" s="268">
        <v>0</v>
      </c>
      <c r="F47" s="83">
        <v>0</v>
      </c>
      <c r="G47" s="83">
        <v>0</v>
      </c>
      <c r="H47" s="122">
        <v>0</v>
      </c>
      <c r="I47" s="83">
        <v>0</v>
      </c>
      <c r="J47" s="269">
        <v>0</v>
      </c>
    </row>
    <row r="48" spans="2:10" ht="12.75" hidden="1" customHeight="1" x14ac:dyDescent="0.25">
      <c r="B48" s="152"/>
      <c r="C48" s="55"/>
      <c r="D48" s="55" t="str">
        <f>$D$14</f>
        <v>year 2025</v>
      </c>
      <c r="E48" s="332">
        <v>0</v>
      </c>
      <c r="F48" s="125">
        <v>0</v>
      </c>
      <c r="G48" s="125">
        <v>0</v>
      </c>
      <c r="H48" s="128">
        <v>0</v>
      </c>
      <c r="I48" s="125">
        <v>0</v>
      </c>
      <c r="J48" s="289">
        <v>0</v>
      </c>
    </row>
    <row r="49" spans="2:10" ht="12.75" hidden="1" customHeight="1" x14ac:dyDescent="0.25">
      <c r="B49" s="152" t="s">
        <v>123</v>
      </c>
      <c r="C49" s="81" t="s">
        <v>124</v>
      </c>
      <c r="D49" s="82" t="str">
        <f>$D$13</f>
        <v>year 2026</v>
      </c>
      <c r="E49" s="268">
        <v>0</v>
      </c>
      <c r="F49" s="83">
        <v>0</v>
      </c>
      <c r="G49" s="83">
        <v>0</v>
      </c>
      <c r="H49" s="122">
        <v>0</v>
      </c>
      <c r="I49" s="83">
        <v>0</v>
      </c>
      <c r="J49" s="269">
        <v>0</v>
      </c>
    </row>
    <row r="50" spans="2:10" ht="12.75" hidden="1" customHeight="1" x14ac:dyDescent="0.25">
      <c r="B50" s="152"/>
      <c r="C50" s="55"/>
      <c r="D50" s="55" t="str">
        <f>$D$14</f>
        <v>year 2025</v>
      </c>
      <c r="E50" s="332">
        <v>0</v>
      </c>
      <c r="F50" s="125">
        <v>0</v>
      </c>
      <c r="G50" s="125">
        <v>0</v>
      </c>
      <c r="H50" s="128">
        <v>0</v>
      </c>
      <c r="I50" s="125">
        <v>0</v>
      </c>
      <c r="J50" s="289">
        <v>0</v>
      </c>
    </row>
    <row r="51" spans="2:10" ht="12.75" hidden="1" customHeight="1" x14ac:dyDescent="0.25">
      <c r="B51" s="152" t="s">
        <v>125</v>
      </c>
      <c r="C51" s="81" t="s">
        <v>126</v>
      </c>
      <c r="D51" s="82" t="str">
        <f>$D$13</f>
        <v>year 2026</v>
      </c>
      <c r="E51" s="268">
        <v>0</v>
      </c>
      <c r="F51" s="83">
        <v>0</v>
      </c>
      <c r="G51" s="83">
        <v>0</v>
      </c>
      <c r="H51" s="122">
        <v>0</v>
      </c>
      <c r="I51" s="83">
        <v>0</v>
      </c>
      <c r="J51" s="269">
        <v>0</v>
      </c>
    </row>
    <row r="52" spans="2:10" ht="12.75" hidden="1" customHeight="1" x14ac:dyDescent="0.25">
      <c r="B52" s="152"/>
      <c r="C52" s="55"/>
      <c r="D52" s="55" t="str">
        <f>$D$14</f>
        <v>year 2025</v>
      </c>
      <c r="E52" s="332">
        <v>0</v>
      </c>
      <c r="F52" s="125">
        <v>0</v>
      </c>
      <c r="G52" s="125">
        <v>0</v>
      </c>
      <c r="H52" s="128">
        <v>0</v>
      </c>
      <c r="I52" s="125">
        <v>0</v>
      </c>
      <c r="J52" s="289">
        <v>0</v>
      </c>
    </row>
    <row r="53" spans="2:10" ht="12.75" hidden="1" customHeight="1" x14ac:dyDescent="0.25">
      <c r="B53" s="152" t="s">
        <v>127</v>
      </c>
      <c r="C53" s="81" t="s">
        <v>128</v>
      </c>
      <c r="D53" s="82" t="str">
        <f>$D$13</f>
        <v>year 2026</v>
      </c>
      <c r="E53" s="268">
        <v>0</v>
      </c>
      <c r="F53" s="83">
        <v>0</v>
      </c>
      <c r="G53" s="83">
        <v>0</v>
      </c>
      <c r="H53" s="122">
        <v>0</v>
      </c>
      <c r="I53" s="83">
        <v>0</v>
      </c>
      <c r="J53" s="269">
        <v>0</v>
      </c>
    </row>
    <row r="54" spans="2:10" ht="12.75" hidden="1" customHeight="1" x14ac:dyDescent="0.25">
      <c r="B54" s="152"/>
      <c r="C54" s="55"/>
      <c r="D54" s="55" t="str">
        <f>$D$14</f>
        <v>year 2025</v>
      </c>
      <c r="E54" s="332">
        <v>0</v>
      </c>
      <c r="F54" s="125">
        <v>0</v>
      </c>
      <c r="G54" s="125">
        <v>0</v>
      </c>
      <c r="H54" s="128">
        <v>0</v>
      </c>
      <c r="I54" s="125">
        <v>0</v>
      </c>
      <c r="J54" s="289">
        <v>0</v>
      </c>
    </row>
    <row r="55" spans="2:10" ht="12.75" hidden="1" customHeight="1" x14ac:dyDescent="0.25">
      <c r="B55" s="152" t="s">
        <v>129</v>
      </c>
      <c r="C55" s="81" t="s">
        <v>130</v>
      </c>
      <c r="D55" s="82" t="str">
        <f>$D$13</f>
        <v>year 2026</v>
      </c>
      <c r="E55" s="268">
        <v>0</v>
      </c>
      <c r="F55" s="83">
        <v>0</v>
      </c>
      <c r="G55" s="83">
        <v>0</v>
      </c>
      <c r="H55" s="122">
        <v>0</v>
      </c>
      <c r="I55" s="83">
        <v>0</v>
      </c>
      <c r="J55" s="269">
        <v>0</v>
      </c>
    </row>
    <row r="56" spans="2:10" ht="12.75" hidden="1" customHeight="1" x14ac:dyDescent="0.25">
      <c r="B56" s="152"/>
      <c r="C56" s="55"/>
      <c r="D56" s="55" t="str">
        <f>$D$14</f>
        <v>year 2025</v>
      </c>
      <c r="E56" s="332">
        <v>0</v>
      </c>
      <c r="F56" s="125">
        <v>0</v>
      </c>
      <c r="G56" s="125">
        <v>0</v>
      </c>
      <c r="H56" s="128">
        <v>0</v>
      </c>
      <c r="I56" s="125">
        <v>0</v>
      </c>
      <c r="J56" s="289">
        <v>0</v>
      </c>
    </row>
    <row r="57" spans="2:10" ht="12.75" hidden="1" customHeight="1" x14ac:dyDescent="0.25">
      <c r="B57" s="152" t="s">
        <v>131</v>
      </c>
      <c r="C57" s="81" t="s">
        <v>132</v>
      </c>
      <c r="D57" s="82" t="str">
        <f>$D$13</f>
        <v>year 2026</v>
      </c>
      <c r="E57" s="268">
        <v>0</v>
      </c>
      <c r="F57" s="83">
        <v>0</v>
      </c>
      <c r="G57" s="83">
        <v>0</v>
      </c>
      <c r="H57" s="122">
        <v>0</v>
      </c>
      <c r="I57" s="83">
        <v>0</v>
      </c>
      <c r="J57" s="269">
        <v>0</v>
      </c>
    </row>
    <row r="58" spans="2:10" ht="12.75" hidden="1" customHeight="1" x14ac:dyDescent="0.25">
      <c r="B58" s="152"/>
      <c r="C58" s="55"/>
      <c r="D58" s="55" t="str">
        <f>$D$14</f>
        <v>year 2025</v>
      </c>
      <c r="E58" s="332">
        <v>0</v>
      </c>
      <c r="F58" s="125">
        <v>0</v>
      </c>
      <c r="G58" s="125">
        <v>0</v>
      </c>
      <c r="H58" s="128">
        <v>0</v>
      </c>
      <c r="I58" s="125">
        <v>0</v>
      </c>
      <c r="J58" s="289">
        <v>0</v>
      </c>
    </row>
    <row r="59" spans="2:10" ht="12.75" hidden="1" customHeight="1" x14ac:dyDescent="0.25">
      <c r="B59" s="152" t="s">
        <v>133</v>
      </c>
      <c r="C59" s="81" t="s">
        <v>134</v>
      </c>
      <c r="D59" s="82" t="str">
        <f>$D$13</f>
        <v>year 2026</v>
      </c>
      <c r="E59" s="268">
        <v>0</v>
      </c>
      <c r="F59" s="83">
        <v>0</v>
      </c>
      <c r="G59" s="83">
        <v>0</v>
      </c>
      <c r="H59" s="122">
        <v>0</v>
      </c>
      <c r="I59" s="83">
        <v>0</v>
      </c>
      <c r="J59" s="269">
        <v>0</v>
      </c>
    </row>
    <row r="60" spans="2:10" ht="12.75" hidden="1" customHeight="1" x14ac:dyDescent="0.25">
      <c r="B60" s="152"/>
      <c r="C60" s="55"/>
      <c r="D60" s="55" t="str">
        <f>$D$14</f>
        <v>year 2025</v>
      </c>
      <c r="E60" s="332">
        <v>0</v>
      </c>
      <c r="F60" s="125">
        <v>0</v>
      </c>
      <c r="G60" s="125">
        <v>0</v>
      </c>
      <c r="H60" s="128">
        <v>0</v>
      </c>
      <c r="I60" s="125">
        <v>0</v>
      </c>
      <c r="J60" s="289">
        <v>0</v>
      </c>
    </row>
    <row r="61" spans="2:10" ht="12.75" hidden="1" customHeight="1" x14ac:dyDescent="0.25">
      <c r="B61" s="152" t="s">
        <v>135</v>
      </c>
      <c r="C61" s="81" t="s">
        <v>136</v>
      </c>
      <c r="D61" s="82" t="str">
        <f>$D$13</f>
        <v>year 2026</v>
      </c>
      <c r="E61" s="268">
        <v>0</v>
      </c>
      <c r="F61" s="83">
        <v>0</v>
      </c>
      <c r="G61" s="83">
        <v>0</v>
      </c>
      <c r="H61" s="122">
        <v>0</v>
      </c>
      <c r="I61" s="83">
        <v>0</v>
      </c>
      <c r="J61" s="269">
        <v>0</v>
      </c>
    </row>
    <row r="62" spans="2:10" ht="12.75" hidden="1" customHeight="1" x14ac:dyDescent="0.25">
      <c r="B62" s="152"/>
      <c r="C62" s="55"/>
      <c r="D62" s="55" t="str">
        <f>$D$14</f>
        <v>year 2025</v>
      </c>
      <c r="E62" s="332">
        <v>0</v>
      </c>
      <c r="F62" s="125">
        <v>0</v>
      </c>
      <c r="G62" s="125">
        <v>0</v>
      </c>
      <c r="H62" s="128">
        <v>0</v>
      </c>
      <c r="I62" s="125">
        <v>0</v>
      </c>
      <c r="J62" s="289">
        <v>0</v>
      </c>
    </row>
    <row r="63" spans="2:10" ht="12.75" hidden="1" customHeight="1" x14ac:dyDescent="0.25">
      <c r="B63" s="152" t="s">
        <v>137</v>
      </c>
      <c r="C63" s="81" t="s">
        <v>138</v>
      </c>
      <c r="D63" s="82" t="str">
        <f>$D$13</f>
        <v>year 2026</v>
      </c>
      <c r="E63" s="268">
        <v>0</v>
      </c>
      <c r="F63" s="83">
        <v>0</v>
      </c>
      <c r="G63" s="83">
        <v>0</v>
      </c>
      <c r="H63" s="122">
        <v>0</v>
      </c>
      <c r="I63" s="83">
        <v>0</v>
      </c>
      <c r="J63" s="269">
        <v>0</v>
      </c>
    </row>
    <row r="64" spans="2:10" ht="12.75" hidden="1" customHeight="1" x14ac:dyDescent="0.25">
      <c r="B64" s="152"/>
      <c r="C64" s="55"/>
      <c r="D64" s="55" t="str">
        <f>$D$14</f>
        <v>year 2025</v>
      </c>
      <c r="E64" s="332">
        <v>0</v>
      </c>
      <c r="F64" s="125">
        <v>0</v>
      </c>
      <c r="G64" s="125">
        <v>0</v>
      </c>
      <c r="H64" s="128">
        <v>0</v>
      </c>
      <c r="I64" s="125">
        <v>0</v>
      </c>
      <c r="J64" s="289">
        <v>0</v>
      </c>
    </row>
    <row r="65" spans="2:10" ht="12.75" hidden="1" customHeight="1" x14ac:dyDescent="0.25">
      <c r="B65" s="152" t="s">
        <v>139</v>
      </c>
      <c r="C65" s="81" t="s">
        <v>140</v>
      </c>
      <c r="D65" s="82" t="str">
        <f>$D$13</f>
        <v>year 2026</v>
      </c>
      <c r="E65" s="268">
        <v>0</v>
      </c>
      <c r="F65" s="83">
        <v>0</v>
      </c>
      <c r="G65" s="83">
        <v>0</v>
      </c>
      <c r="H65" s="122">
        <v>0</v>
      </c>
      <c r="I65" s="83">
        <v>0</v>
      </c>
      <c r="J65" s="269">
        <v>0</v>
      </c>
    </row>
    <row r="66" spans="2:10" ht="12.75" hidden="1" customHeight="1" x14ac:dyDescent="0.25">
      <c r="B66" s="152"/>
      <c r="C66" s="55"/>
      <c r="D66" s="55" t="str">
        <f>$D$14</f>
        <v>year 2025</v>
      </c>
      <c r="E66" s="332">
        <v>0</v>
      </c>
      <c r="F66" s="125">
        <v>0</v>
      </c>
      <c r="G66" s="125">
        <v>0</v>
      </c>
      <c r="H66" s="128">
        <v>0</v>
      </c>
      <c r="I66" s="125">
        <v>0</v>
      </c>
      <c r="J66" s="289">
        <v>0</v>
      </c>
    </row>
    <row r="67" spans="2:10" ht="12.75" hidden="1" customHeight="1" x14ac:dyDescent="0.25">
      <c r="B67" s="152" t="s">
        <v>141</v>
      </c>
      <c r="C67" s="81" t="s">
        <v>142</v>
      </c>
      <c r="D67" s="82" t="str">
        <f>$D$13</f>
        <v>year 2026</v>
      </c>
      <c r="E67" s="268">
        <v>0</v>
      </c>
      <c r="F67" s="83">
        <v>0</v>
      </c>
      <c r="G67" s="83">
        <v>0</v>
      </c>
      <c r="H67" s="122">
        <v>0</v>
      </c>
      <c r="I67" s="83">
        <v>0</v>
      </c>
      <c r="J67" s="269">
        <v>0</v>
      </c>
    </row>
    <row r="68" spans="2:10" ht="12.75" hidden="1" customHeight="1" x14ac:dyDescent="0.25">
      <c r="B68" s="152"/>
      <c r="C68" s="55"/>
      <c r="D68" s="55" t="str">
        <f>$D$14</f>
        <v>year 2025</v>
      </c>
      <c r="E68" s="332">
        <v>0</v>
      </c>
      <c r="F68" s="125">
        <v>0</v>
      </c>
      <c r="G68" s="125">
        <v>0</v>
      </c>
      <c r="H68" s="128">
        <v>0</v>
      </c>
      <c r="I68" s="125">
        <v>0</v>
      </c>
      <c r="J68" s="289">
        <v>0</v>
      </c>
    </row>
    <row r="69" spans="2:10" ht="12.75" hidden="1" customHeight="1" x14ac:dyDescent="0.25">
      <c r="B69" s="152" t="s">
        <v>143</v>
      </c>
      <c r="C69" s="81" t="s">
        <v>144</v>
      </c>
      <c r="D69" s="82" t="str">
        <f>$D$13</f>
        <v>year 2026</v>
      </c>
      <c r="E69" s="268">
        <v>0</v>
      </c>
      <c r="F69" s="83">
        <v>0</v>
      </c>
      <c r="G69" s="83">
        <v>0</v>
      </c>
      <c r="H69" s="122">
        <v>0</v>
      </c>
      <c r="I69" s="83">
        <v>0</v>
      </c>
      <c r="J69" s="269">
        <v>0</v>
      </c>
    </row>
    <row r="70" spans="2:10" ht="12.75" hidden="1" customHeight="1" x14ac:dyDescent="0.25">
      <c r="B70" s="152"/>
      <c r="C70" s="55"/>
      <c r="D70" s="55" t="str">
        <f>$D$14</f>
        <v>year 2025</v>
      </c>
      <c r="E70" s="332">
        <v>0</v>
      </c>
      <c r="F70" s="125">
        <v>0</v>
      </c>
      <c r="G70" s="125">
        <v>0</v>
      </c>
      <c r="H70" s="128">
        <v>0</v>
      </c>
      <c r="I70" s="125">
        <v>0</v>
      </c>
      <c r="J70" s="289">
        <v>0</v>
      </c>
    </row>
    <row r="71" spans="2:10" ht="12.75" hidden="1" customHeight="1" x14ac:dyDescent="0.25">
      <c r="B71" s="152" t="s">
        <v>145</v>
      </c>
      <c r="C71" s="81" t="s">
        <v>146</v>
      </c>
      <c r="D71" s="82" t="str">
        <f>$D$13</f>
        <v>year 2026</v>
      </c>
      <c r="E71" s="268">
        <v>0</v>
      </c>
      <c r="F71" s="83">
        <v>0</v>
      </c>
      <c r="G71" s="83">
        <v>0</v>
      </c>
      <c r="H71" s="122">
        <v>0</v>
      </c>
      <c r="I71" s="83">
        <v>0</v>
      </c>
      <c r="J71" s="269">
        <v>0</v>
      </c>
    </row>
    <row r="72" spans="2:10" ht="12.75" hidden="1" customHeight="1" x14ac:dyDescent="0.25">
      <c r="B72" s="152"/>
      <c r="C72" s="55"/>
      <c r="D72" s="55" t="str">
        <f>$D$14</f>
        <v>year 2025</v>
      </c>
      <c r="E72" s="332">
        <v>0</v>
      </c>
      <c r="F72" s="125">
        <v>0</v>
      </c>
      <c r="G72" s="125">
        <v>0</v>
      </c>
      <c r="H72" s="128">
        <v>0</v>
      </c>
      <c r="I72" s="125">
        <v>0</v>
      </c>
      <c r="J72" s="289">
        <v>0</v>
      </c>
    </row>
    <row r="73" spans="2:10" ht="12.75" hidden="1" customHeight="1" x14ac:dyDescent="0.25">
      <c r="B73" s="152" t="s">
        <v>147</v>
      </c>
      <c r="C73" s="81" t="s">
        <v>148</v>
      </c>
      <c r="D73" s="82" t="str">
        <f>$D$13</f>
        <v>year 2026</v>
      </c>
      <c r="E73" s="268">
        <v>0</v>
      </c>
      <c r="F73" s="83">
        <v>0</v>
      </c>
      <c r="G73" s="83">
        <v>0</v>
      </c>
      <c r="H73" s="122">
        <v>0</v>
      </c>
      <c r="I73" s="83">
        <v>0</v>
      </c>
      <c r="J73" s="269">
        <v>0</v>
      </c>
    </row>
    <row r="74" spans="2:10" ht="12.75" hidden="1" customHeight="1" x14ac:dyDescent="0.25">
      <c r="B74" s="152"/>
      <c r="C74" s="55"/>
      <c r="D74" s="55" t="str">
        <f>$D$14</f>
        <v>year 2025</v>
      </c>
      <c r="E74" s="332">
        <v>0</v>
      </c>
      <c r="F74" s="125">
        <v>0</v>
      </c>
      <c r="G74" s="125">
        <v>0</v>
      </c>
      <c r="H74" s="128">
        <v>0</v>
      </c>
      <c r="I74" s="125">
        <v>0</v>
      </c>
      <c r="J74" s="289">
        <v>0</v>
      </c>
    </row>
    <row r="75" spans="2:10" ht="12.75" hidden="1" customHeight="1" x14ac:dyDescent="0.25">
      <c r="B75" s="152" t="s">
        <v>149</v>
      </c>
      <c r="C75" s="81" t="s">
        <v>150</v>
      </c>
      <c r="D75" s="82" t="str">
        <f>$D$13</f>
        <v>year 2026</v>
      </c>
      <c r="E75" s="268">
        <v>0</v>
      </c>
      <c r="F75" s="83">
        <v>0</v>
      </c>
      <c r="G75" s="83">
        <v>0</v>
      </c>
      <c r="H75" s="122">
        <v>0</v>
      </c>
      <c r="I75" s="83">
        <v>0</v>
      </c>
      <c r="J75" s="269">
        <v>0</v>
      </c>
    </row>
    <row r="76" spans="2:10" ht="12.75" hidden="1" customHeight="1" x14ac:dyDescent="0.25">
      <c r="B76" s="152"/>
      <c r="C76" s="55"/>
      <c r="D76" s="55" t="str">
        <f>$D$14</f>
        <v>year 2025</v>
      </c>
      <c r="E76" s="332">
        <v>0</v>
      </c>
      <c r="F76" s="125">
        <v>0</v>
      </c>
      <c r="G76" s="125">
        <v>0</v>
      </c>
      <c r="H76" s="128">
        <v>0</v>
      </c>
      <c r="I76" s="125">
        <v>0</v>
      </c>
      <c r="J76" s="289">
        <v>0</v>
      </c>
    </row>
    <row r="77" spans="2:10" ht="12.75" hidden="1" customHeight="1" x14ac:dyDescent="0.25">
      <c r="B77" s="152" t="s">
        <v>151</v>
      </c>
      <c r="C77" s="81" t="s">
        <v>152</v>
      </c>
      <c r="D77" s="82" t="str">
        <f>$D$13</f>
        <v>year 2026</v>
      </c>
      <c r="E77" s="268">
        <v>0</v>
      </c>
      <c r="F77" s="83">
        <v>0</v>
      </c>
      <c r="G77" s="83">
        <v>0</v>
      </c>
      <c r="H77" s="122">
        <v>0</v>
      </c>
      <c r="I77" s="83">
        <v>0</v>
      </c>
      <c r="J77" s="269">
        <v>0</v>
      </c>
    </row>
    <row r="78" spans="2:10" ht="12.75" hidden="1" customHeight="1" x14ac:dyDescent="0.25">
      <c r="B78" s="152"/>
      <c r="C78" s="55"/>
      <c r="D78" s="55" t="str">
        <f>$D$14</f>
        <v>year 2025</v>
      </c>
      <c r="E78" s="332">
        <v>0</v>
      </c>
      <c r="F78" s="125">
        <v>0</v>
      </c>
      <c r="G78" s="125">
        <v>0</v>
      </c>
      <c r="H78" s="128">
        <v>0</v>
      </c>
      <c r="I78" s="125">
        <v>0</v>
      </c>
      <c r="J78" s="289">
        <v>0</v>
      </c>
    </row>
    <row r="79" spans="2:10" ht="12.75" hidden="1" customHeight="1" x14ac:dyDescent="0.25">
      <c r="B79" s="152" t="s">
        <v>153</v>
      </c>
      <c r="C79" s="81" t="s">
        <v>154</v>
      </c>
      <c r="D79" s="82" t="str">
        <f>$D$13</f>
        <v>year 2026</v>
      </c>
      <c r="E79" s="268">
        <v>0</v>
      </c>
      <c r="F79" s="83">
        <v>0</v>
      </c>
      <c r="G79" s="83">
        <v>0</v>
      </c>
      <c r="H79" s="122">
        <v>0</v>
      </c>
      <c r="I79" s="83">
        <v>0</v>
      </c>
      <c r="J79" s="269">
        <v>0</v>
      </c>
    </row>
    <row r="80" spans="2:10" ht="12.75" hidden="1" customHeight="1" x14ac:dyDescent="0.25">
      <c r="B80" s="152"/>
      <c r="C80" s="55"/>
      <c r="D80" s="55" t="str">
        <f>$D$14</f>
        <v>year 2025</v>
      </c>
      <c r="E80" s="332">
        <v>0</v>
      </c>
      <c r="F80" s="125">
        <v>0</v>
      </c>
      <c r="G80" s="125">
        <v>0</v>
      </c>
      <c r="H80" s="128">
        <v>0</v>
      </c>
      <c r="I80" s="125">
        <v>0</v>
      </c>
      <c r="J80" s="289">
        <v>0</v>
      </c>
    </row>
    <row r="81" spans="2:10" ht="12.75" hidden="1" customHeight="1" x14ac:dyDescent="0.25">
      <c r="B81" s="152" t="s">
        <v>155</v>
      </c>
      <c r="C81" s="81" t="s">
        <v>156</v>
      </c>
      <c r="D81" s="82" t="str">
        <f>$D$13</f>
        <v>year 2026</v>
      </c>
      <c r="E81" s="268">
        <v>0</v>
      </c>
      <c r="F81" s="83">
        <v>0</v>
      </c>
      <c r="G81" s="83">
        <v>0</v>
      </c>
      <c r="H81" s="122">
        <v>0</v>
      </c>
      <c r="I81" s="83">
        <v>0</v>
      </c>
      <c r="J81" s="269">
        <v>0</v>
      </c>
    </row>
    <row r="82" spans="2:10" ht="12.75" hidden="1" customHeight="1" x14ac:dyDescent="0.25">
      <c r="B82" s="152"/>
      <c r="C82" s="55"/>
      <c r="D82" s="55" t="str">
        <f>$D$14</f>
        <v>year 2025</v>
      </c>
      <c r="E82" s="332">
        <v>0</v>
      </c>
      <c r="F82" s="125">
        <v>0</v>
      </c>
      <c r="G82" s="125">
        <v>0</v>
      </c>
      <c r="H82" s="128">
        <v>0</v>
      </c>
      <c r="I82" s="125">
        <v>0</v>
      </c>
      <c r="J82" s="289">
        <v>0</v>
      </c>
    </row>
    <row r="83" spans="2:10" ht="12.75" hidden="1" customHeight="1" x14ac:dyDescent="0.25">
      <c r="B83" s="152" t="s">
        <v>157</v>
      </c>
      <c r="C83" s="81" t="s">
        <v>158</v>
      </c>
      <c r="D83" s="82" t="str">
        <f>$D$13</f>
        <v>year 2026</v>
      </c>
      <c r="E83" s="268">
        <v>0</v>
      </c>
      <c r="F83" s="83">
        <v>0</v>
      </c>
      <c r="G83" s="83">
        <v>0</v>
      </c>
      <c r="H83" s="122">
        <v>0</v>
      </c>
      <c r="I83" s="83">
        <v>0</v>
      </c>
      <c r="J83" s="269">
        <v>0</v>
      </c>
    </row>
    <row r="84" spans="2:10" ht="12.75" hidden="1" customHeight="1" x14ac:dyDescent="0.25">
      <c r="B84" s="152"/>
      <c r="C84" s="55"/>
      <c r="D84" s="55" t="str">
        <f>$D$14</f>
        <v>year 2025</v>
      </c>
      <c r="E84" s="332">
        <v>0</v>
      </c>
      <c r="F84" s="125">
        <v>0</v>
      </c>
      <c r="G84" s="125">
        <v>0</v>
      </c>
      <c r="H84" s="128">
        <v>0</v>
      </c>
      <c r="I84" s="125">
        <v>0</v>
      </c>
      <c r="J84" s="289">
        <v>0</v>
      </c>
    </row>
    <row r="85" spans="2:10" ht="12.75" hidden="1" customHeight="1" x14ac:dyDescent="0.25">
      <c r="B85" s="152" t="s">
        <v>159</v>
      </c>
      <c r="C85" s="81" t="s">
        <v>160</v>
      </c>
      <c r="D85" s="82" t="str">
        <f>$D$13</f>
        <v>year 2026</v>
      </c>
      <c r="E85" s="268">
        <v>0</v>
      </c>
      <c r="F85" s="83">
        <v>0</v>
      </c>
      <c r="G85" s="83">
        <v>0</v>
      </c>
      <c r="H85" s="122">
        <v>0</v>
      </c>
      <c r="I85" s="83">
        <v>0</v>
      </c>
      <c r="J85" s="269">
        <v>0</v>
      </c>
    </row>
    <row r="86" spans="2:10" ht="12.75" hidden="1" customHeight="1" x14ac:dyDescent="0.25">
      <c r="B86" s="152"/>
      <c r="C86" s="55"/>
      <c r="D86" s="55" t="str">
        <f>$D$14</f>
        <v>year 2025</v>
      </c>
      <c r="E86" s="332">
        <v>0</v>
      </c>
      <c r="F86" s="125">
        <v>0</v>
      </c>
      <c r="G86" s="125">
        <v>0</v>
      </c>
      <c r="H86" s="128">
        <v>0</v>
      </c>
      <c r="I86" s="125">
        <v>0</v>
      </c>
      <c r="J86" s="289">
        <v>0</v>
      </c>
    </row>
    <row r="87" spans="2:10" ht="12.75" hidden="1" customHeight="1" x14ac:dyDescent="0.25">
      <c r="B87" s="152" t="s">
        <v>161</v>
      </c>
      <c r="C87" s="81" t="s">
        <v>162</v>
      </c>
      <c r="D87" s="82" t="str">
        <f>$D$13</f>
        <v>year 2026</v>
      </c>
      <c r="E87" s="268">
        <v>0</v>
      </c>
      <c r="F87" s="83">
        <v>0</v>
      </c>
      <c r="G87" s="83">
        <v>0</v>
      </c>
      <c r="H87" s="122">
        <v>0</v>
      </c>
      <c r="I87" s="83">
        <v>0</v>
      </c>
      <c r="J87" s="269">
        <v>0</v>
      </c>
    </row>
    <row r="88" spans="2:10" ht="12.75" hidden="1" customHeight="1" x14ac:dyDescent="0.25">
      <c r="B88" s="152"/>
      <c r="C88" s="55"/>
      <c r="D88" s="55" t="str">
        <f>$D$14</f>
        <v>year 2025</v>
      </c>
      <c r="E88" s="332">
        <v>0</v>
      </c>
      <c r="F88" s="125">
        <v>0</v>
      </c>
      <c r="G88" s="125">
        <v>0</v>
      </c>
      <c r="H88" s="128">
        <v>0</v>
      </c>
      <c r="I88" s="125">
        <v>0</v>
      </c>
      <c r="J88" s="289">
        <v>0</v>
      </c>
    </row>
    <row r="89" spans="2:10" ht="12.75" hidden="1" customHeight="1" x14ac:dyDescent="0.25">
      <c r="B89" s="152" t="s">
        <v>163</v>
      </c>
      <c r="C89" s="81" t="s">
        <v>164</v>
      </c>
      <c r="D89" s="82" t="str">
        <f>$D$13</f>
        <v>year 2026</v>
      </c>
      <c r="E89" s="268">
        <v>0</v>
      </c>
      <c r="F89" s="83">
        <v>0</v>
      </c>
      <c r="G89" s="83">
        <v>0</v>
      </c>
      <c r="H89" s="122">
        <v>0</v>
      </c>
      <c r="I89" s="83">
        <v>0</v>
      </c>
      <c r="J89" s="269">
        <v>0</v>
      </c>
    </row>
    <row r="90" spans="2:10" ht="12.75" hidden="1" customHeight="1" x14ac:dyDescent="0.25">
      <c r="B90" s="154"/>
      <c r="C90" s="155"/>
      <c r="D90" s="155" t="str">
        <f>$D$14</f>
        <v>year 2025</v>
      </c>
      <c r="E90" s="335">
        <v>0</v>
      </c>
      <c r="F90" s="293">
        <v>0</v>
      </c>
      <c r="G90" s="293">
        <v>0</v>
      </c>
      <c r="H90" s="351">
        <v>0</v>
      </c>
      <c r="I90" s="293">
        <v>0</v>
      </c>
      <c r="J90" s="295">
        <v>0</v>
      </c>
    </row>
    <row r="91" spans="2:10" ht="20.25" customHeight="1" x14ac:dyDescent="0.25">
      <c r="C91" s="156" t="str">
        <f>IF(INT(AktJahrMonat)&gt;201503,"","Note: Detailed further cover assets are only recorded as from Q2 2014; for previous quarters no suitable data is yet available.")</f>
        <v/>
      </c>
      <c r="D91" s="157"/>
    </row>
    <row r="92" spans="2:10" ht="6" customHeight="1" x14ac:dyDescent="0.25"/>
    <row r="93" spans="2:10" x14ac:dyDescent="0.25">
      <c r="C93" s="23"/>
    </row>
  </sheetData>
  <mergeCells count="7">
    <mergeCell ref="E7:J7"/>
    <mergeCell ref="J9:J11"/>
    <mergeCell ref="H9:I9"/>
    <mergeCell ref="F8:J8"/>
    <mergeCell ref="F10:F11"/>
    <mergeCell ref="H10:H11"/>
    <mergeCell ref="F9:G9"/>
  </mergeCells>
  <printOptions horizontalCentered="1"/>
  <pageMargins left="0.78749999999999998" right="0.59027777777777801" top="0.98402777777777795" bottom="0.98402777777777795" header="0.51180555555555496" footer="0.51180555555555496"/>
  <pageSetup paperSize="9" scale="62" orientation="portrait" r:id="rId1"/>
  <headerFooter>
    <oddFooter>&amp;L&amp;8 &amp;C&amp;8 &amp;R&amp;8 Seite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fitToPage="1"/>
  </sheetPr>
  <dimension ref="B1:K93"/>
  <sheetViews>
    <sheetView showGridLines="0" showRowColHeaders="0" zoomScaleNormal="100" zoomScaleSheetLayoutView="100" workbookViewId="0">
      <selection activeCell="H100" sqref="H100"/>
    </sheetView>
  </sheetViews>
  <sheetFormatPr baseColWidth="10" defaultColWidth="9.1796875" defaultRowHeight="12.5" x14ac:dyDescent="0.25"/>
  <cols>
    <col min="1" max="1" width="0.81640625" customWidth="1"/>
    <col min="2" max="2" width="11.453125" hidden="1" customWidth="1"/>
    <col min="3" max="3" width="22.6328125" customWidth="1"/>
    <col min="4" max="4" width="8.6328125" customWidth="1"/>
    <col min="5" max="6" width="18.6328125" customWidth="1"/>
    <col min="7" max="7" width="16" customWidth="1"/>
    <col min="8" max="8" width="18.6328125" customWidth="1"/>
    <col min="9" max="11" width="16" customWidth="1"/>
    <col min="12" max="1027" width="8.6328125" customWidth="1"/>
  </cols>
  <sheetData>
    <row r="1" spans="2:11" ht="5.25" customHeight="1" x14ac:dyDescent="0.25"/>
    <row r="2" spans="2:11" ht="12.75" customHeight="1" x14ac:dyDescent="0.25">
      <c r="C2" s="13" t="s">
        <v>555</v>
      </c>
      <c r="D2" s="13"/>
      <c r="E2" s="13"/>
      <c r="F2" s="13"/>
      <c r="G2" s="12"/>
      <c r="H2" s="13"/>
      <c r="I2" s="12"/>
      <c r="J2" s="12"/>
      <c r="K2" s="12"/>
    </row>
    <row r="3" spans="2:11" ht="12.75" customHeight="1" x14ac:dyDescent="0.25">
      <c r="H3" s="12"/>
      <c r="I3" s="12"/>
      <c r="J3" s="12"/>
      <c r="K3" s="12"/>
    </row>
    <row r="4" spans="2:11" ht="12.75" customHeight="1" x14ac:dyDescent="0.25">
      <c r="C4" s="471" t="s">
        <v>556</v>
      </c>
      <c r="D4" s="13"/>
      <c r="E4" s="13"/>
      <c r="F4" s="12"/>
      <c r="G4" s="12"/>
      <c r="H4" s="12"/>
      <c r="I4" s="12"/>
      <c r="J4" s="12"/>
      <c r="K4" s="12"/>
    </row>
    <row r="5" spans="2:11" ht="15" customHeight="1" x14ac:dyDescent="0.25">
      <c r="C5" s="471" t="str">
        <f>UebInstitutQuartal</f>
        <v>3. Quarter 2026</v>
      </c>
      <c r="D5" s="12"/>
      <c r="E5" s="12"/>
      <c r="F5" s="12"/>
      <c r="G5" s="12"/>
      <c r="H5" s="12"/>
      <c r="I5" s="12"/>
      <c r="J5" s="12"/>
      <c r="K5" s="12"/>
    </row>
    <row r="6" spans="2:11" ht="12.75" customHeight="1" x14ac:dyDescent="0.25">
      <c r="C6" s="12"/>
      <c r="D6" s="12"/>
      <c r="E6" s="12"/>
      <c r="F6" s="12"/>
      <c r="G6" s="12"/>
      <c r="H6" s="12"/>
      <c r="I6" s="12"/>
      <c r="J6" s="12"/>
      <c r="K6" s="12"/>
    </row>
    <row r="7" spans="2:11" ht="15" customHeight="1" x14ac:dyDescent="0.3">
      <c r="C7" s="148"/>
      <c r="D7" s="23"/>
      <c r="E7" s="488" t="s">
        <v>557</v>
      </c>
      <c r="F7" s="489"/>
      <c r="G7" s="489"/>
      <c r="H7" s="489"/>
      <c r="I7" s="489"/>
      <c r="J7" s="490"/>
      <c r="K7" s="491"/>
    </row>
    <row r="8" spans="2:11" ht="12.75" customHeight="1" x14ac:dyDescent="0.25">
      <c r="C8" s="23"/>
      <c r="D8" s="23"/>
      <c r="E8" s="349" t="s">
        <v>57</v>
      </c>
      <c r="F8" s="453" t="s">
        <v>74</v>
      </c>
      <c r="G8" s="454"/>
      <c r="H8" s="454"/>
      <c r="I8" s="454"/>
      <c r="J8" s="454"/>
      <c r="K8" s="455"/>
    </row>
    <row r="9" spans="2:11" ht="25.5" customHeight="1" x14ac:dyDescent="0.25">
      <c r="C9" s="23"/>
      <c r="D9" s="23"/>
      <c r="E9" s="301"/>
      <c r="F9" s="462" t="s">
        <v>558</v>
      </c>
      <c r="G9" s="439"/>
      <c r="H9" s="451" t="s">
        <v>559</v>
      </c>
      <c r="I9" s="452"/>
      <c r="J9" s="448" t="s">
        <v>560</v>
      </c>
      <c r="K9" s="455"/>
    </row>
    <row r="10" spans="2:11" ht="12.75" customHeight="1" x14ac:dyDescent="0.25">
      <c r="C10" s="23"/>
      <c r="D10" s="23"/>
      <c r="E10" s="301"/>
      <c r="F10" s="456" t="s">
        <v>553</v>
      </c>
      <c r="G10" s="232" t="s">
        <v>74</v>
      </c>
      <c r="H10" s="458" t="s">
        <v>553</v>
      </c>
      <c r="I10" s="232" t="s">
        <v>74</v>
      </c>
      <c r="J10" s="458" t="s">
        <v>553</v>
      </c>
      <c r="K10" s="352" t="s">
        <v>74</v>
      </c>
    </row>
    <row r="11" spans="2:11" ht="57" customHeight="1" x14ac:dyDescent="0.25">
      <c r="C11" s="103"/>
      <c r="D11" s="103"/>
      <c r="E11" s="303"/>
      <c r="F11" s="457"/>
      <c r="G11" s="350" t="s">
        <v>554</v>
      </c>
      <c r="H11" s="459"/>
      <c r="I11" s="350" t="s">
        <v>554</v>
      </c>
      <c r="J11" s="459"/>
      <c r="K11" s="353" t="s">
        <v>554</v>
      </c>
    </row>
    <row r="12" spans="2:11" ht="12.75" customHeight="1" x14ac:dyDescent="0.25">
      <c r="B12" s="149"/>
      <c r="C12" s="150" t="s">
        <v>86</v>
      </c>
      <c r="D12" s="151" t="str">
        <f>AktQuartal</f>
        <v>3. Quarter</v>
      </c>
      <c r="E12" s="264" t="str">
        <f>Einheit_Waehrung</f>
        <v>€ mn.</v>
      </c>
      <c r="F12" s="265" t="str">
        <f>E12</f>
        <v>€ mn.</v>
      </c>
      <c r="G12" s="265" t="str">
        <f>E12</f>
        <v>€ mn.</v>
      </c>
      <c r="H12" s="265" t="str">
        <f>E12</f>
        <v>€ mn.</v>
      </c>
      <c r="I12" s="265" t="str">
        <f>E12</f>
        <v>€ mn.</v>
      </c>
      <c r="J12" s="265" t="str">
        <f>E12</f>
        <v>€ mn.</v>
      </c>
      <c r="K12" s="267" t="str">
        <f>E12</f>
        <v>€ mn.</v>
      </c>
    </row>
    <row r="13" spans="2:11" ht="12.75" customHeight="1" x14ac:dyDescent="0.25">
      <c r="B13" s="152" t="s">
        <v>87</v>
      </c>
      <c r="C13" s="81" t="s">
        <v>88</v>
      </c>
      <c r="D13" s="82" t="str">
        <f>"year "&amp;AktJahr</f>
        <v>year 2026</v>
      </c>
      <c r="E13" s="268">
        <v>0</v>
      </c>
      <c r="F13" s="83"/>
      <c r="G13" s="122">
        <v>0</v>
      </c>
      <c r="H13" s="83"/>
      <c r="I13" s="122">
        <v>0</v>
      </c>
      <c r="J13" s="83">
        <v>0</v>
      </c>
      <c r="K13" s="269">
        <v>0</v>
      </c>
    </row>
    <row r="14" spans="2:11" ht="12.75" customHeight="1" x14ac:dyDescent="0.25">
      <c r="B14" s="152"/>
      <c r="C14" s="55"/>
      <c r="D14" s="55" t="str">
        <f>"year "&amp;(AktJahr-1)</f>
        <v>year 2025</v>
      </c>
      <c r="E14" s="332">
        <v>0</v>
      </c>
      <c r="F14" s="125"/>
      <c r="G14" s="128">
        <v>0</v>
      </c>
      <c r="H14" s="125"/>
      <c r="I14" s="128">
        <v>0</v>
      </c>
      <c r="J14" s="125">
        <v>0</v>
      </c>
      <c r="K14" s="289">
        <v>0</v>
      </c>
    </row>
    <row r="15" spans="2:11" ht="12.75" hidden="1" customHeight="1" x14ac:dyDescent="0.25">
      <c r="B15" s="152" t="s">
        <v>89</v>
      </c>
      <c r="C15" s="81" t="s">
        <v>90</v>
      </c>
      <c r="D15" s="82" t="str">
        <f>$D$13</f>
        <v>year 2026</v>
      </c>
      <c r="E15" s="268">
        <v>0</v>
      </c>
      <c r="F15" s="83"/>
      <c r="G15" s="122">
        <v>0</v>
      </c>
      <c r="H15" s="83"/>
      <c r="I15" s="122">
        <v>0</v>
      </c>
      <c r="J15" s="83">
        <v>0</v>
      </c>
      <c r="K15" s="269">
        <v>0</v>
      </c>
    </row>
    <row r="16" spans="2:11" ht="12.75" hidden="1" customHeight="1" x14ac:dyDescent="0.25">
      <c r="B16" s="152"/>
      <c r="C16" s="55"/>
      <c r="D16" s="55" t="str">
        <f>$D$14</f>
        <v>year 2025</v>
      </c>
      <c r="E16" s="332">
        <v>0</v>
      </c>
      <c r="F16" s="125"/>
      <c r="G16" s="128">
        <v>0</v>
      </c>
      <c r="H16" s="125"/>
      <c r="I16" s="128">
        <v>0</v>
      </c>
      <c r="J16" s="125">
        <v>0</v>
      </c>
      <c r="K16" s="289">
        <v>0</v>
      </c>
    </row>
    <row r="17" spans="2:11" ht="12.75" hidden="1" customHeight="1" x14ac:dyDescent="0.25">
      <c r="B17" s="153" t="s">
        <v>91</v>
      </c>
      <c r="C17" s="81" t="s">
        <v>92</v>
      </c>
      <c r="D17" s="82" t="str">
        <f>$D$13</f>
        <v>year 2026</v>
      </c>
      <c r="E17" s="268">
        <v>0</v>
      </c>
      <c r="F17" s="83"/>
      <c r="G17" s="122">
        <v>0</v>
      </c>
      <c r="H17" s="83"/>
      <c r="I17" s="122">
        <v>0</v>
      </c>
      <c r="J17" s="83">
        <v>0</v>
      </c>
      <c r="K17" s="269">
        <v>0</v>
      </c>
    </row>
    <row r="18" spans="2:11" ht="12.75" hidden="1" customHeight="1" x14ac:dyDescent="0.25">
      <c r="B18" s="152"/>
      <c r="C18" s="55"/>
      <c r="D18" s="55" t="str">
        <f>$D$14</f>
        <v>year 2025</v>
      </c>
      <c r="E18" s="332">
        <v>0</v>
      </c>
      <c r="F18" s="125"/>
      <c r="G18" s="128">
        <v>0</v>
      </c>
      <c r="H18" s="125"/>
      <c r="I18" s="128">
        <v>0</v>
      </c>
      <c r="J18" s="125">
        <v>0</v>
      </c>
      <c r="K18" s="289">
        <v>0</v>
      </c>
    </row>
    <row r="19" spans="2:11" ht="12.75" hidden="1" customHeight="1" x14ac:dyDescent="0.25">
      <c r="B19" s="153" t="s">
        <v>93</v>
      </c>
      <c r="C19" s="81" t="s">
        <v>94</v>
      </c>
      <c r="D19" s="82" t="str">
        <f>$D$13</f>
        <v>year 2026</v>
      </c>
      <c r="E19" s="268">
        <v>0</v>
      </c>
      <c r="F19" s="83"/>
      <c r="G19" s="122">
        <v>0</v>
      </c>
      <c r="H19" s="83"/>
      <c r="I19" s="122">
        <v>0</v>
      </c>
      <c r="J19" s="83">
        <v>0</v>
      </c>
      <c r="K19" s="269">
        <v>0</v>
      </c>
    </row>
    <row r="20" spans="2:11" ht="12.75" hidden="1" customHeight="1" x14ac:dyDescent="0.25">
      <c r="B20" s="152"/>
      <c r="C20" s="55"/>
      <c r="D20" s="55" t="str">
        <f>$D$14</f>
        <v>year 2025</v>
      </c>
      <c r="E20" s="332">
        <v>0</v>
      </c>
      <c r="F20" s="125"/>
      <c r="G20" s="128">
        <v>0</v>
      </c>
      <c r="H20" s="125"/>
      <c r="I20" s="128">
        <v>0</v>
      </c>
      <c r="J20" s="125">
        <v>0</v>
      </c>
      <c r="K20" s="289">
        <v>0</v>
      </c>
    </row>
    <row r="21" spans="2:11" ht="12.75" hidden="1" customHeight="1" x14ac:dyDescent="0.25">
      <c r="B21" s="153" t="s">
        <v>95</v>
      </c>
      <c r="C21" s="81" t="s">
        <v>96</v>
      </c>
      <c r="D21" s="82" t="str">
        <f>$D$13</f>
        <v>year 2026</v>
      </c>
      <c r="E21" s="268">
        <v>0</v>
      </c>
      <c r="F21" s="83"/>
      <c r="G21" s="122">
        <v>0</v>
      </c>
      <c r="H21" s="83"/>
      <c r="I21" s="122">
        <v>0</v>
      </c>
      <c r="J21" s="83">
        <v>0</v>
      </c>
      <c r="K21" s="269">
        <v>0</v>
      </c>
    </row>
    <row r="22" spans="2:11" ht="12.75" hidden="1" customHeight="1" x14ac:dyDescent="0.25">
      <c r="B22" s="152"/>
      <c r="C22" s="55"/>
      <c r="D22" s="55" t="str">
        <f>$D$14</f>
        <v>year 2025</v>
      </c>
      <c r="E22" s="332">
        <v>0</v>
      </c>
      <c r="F22" s="125"/>
      <c r="G22" s="128">
        <v>0</v>
      </c>
      <c r="H22" s="125"/>
      <c r="I22" s="128">
        <v>0</v>
      </c>
      <c r="J22" s="125">
        <v>0</v>
      </c>
      <c r="K22" s="289">
        <v>0</v>
      </c>
    </row>
    <row r="23" spans="2:11" ht="12.75" hidden="1" customHeight="1" x14ac:dyDescent="0.25">
      <c r="B23" s="153" t="s">
        <v>97</v>
      </c>
      <c r="C23" s="81" t="s">
        <v>98</v>
      </c>
      <c r="D23" s="82" t="str">
        <f>$D$13</f>
        <v>year 2026</v>
      </c>
      <c r="E23" s="268">
        <v>0</v>
      </c>
      <c r="F23" s="83"/>
      <c r="G23" s="122">
        <v>0</v>
      </c>
      <c r="H23" s="83"/>
      <c r="I23" s="122">
        <v>0</v>
      </c>
      <c r="J23" s="83">
        <v>0</v>
      </c>
      <c r="K23" s="269">
        <v>0</v>
      </c>
    </row>
    <row r="24" spans="2:11" ht="12.75" hidden="1" customHeight="1" x14ac:dyDescent="0.25">
      <c r="B24" s="152"/>
      <c r="C24" s="55"/>
      <c r="D24" s="55" t="str">
        <f>$D$14</f>
        <v>year 2025</v>
      </c>
      <c r="E24" s="332">
        <v>0</v>
      </c>
      <c r="F24" s="125"/>
      <c r="G24" s="128">
        <v>0</v>
      </c>
      <c r="H24" s="125"/>
      <c r="I24" s="128">
        <v>0</v>
      </c>
      <c r="J24" s="125">
        <v>0</v>
      </c>
      <c r="K24" s="289">
        <v>0</v>
      </c>
    </row>
    <row r="25" spans="2:11" ht="12.75" hidden="1" customHeight="1" x14ac:dyDescent="0.25">
      <c r="B25" s="153" t="s">
        <v>99</v>
      </c>
      <c r="C25" s="81" t="s">
        <v>100</v>
      </c>
      <c r="D25" s="82" t="str">
        <f>$D$13</f>
        <v>year 2026</v>
      </c>
      <c r="E25" s="268">
        <v>0</v>
      </c>
      <c r="F25" s="83"/>
      <c r="G25" s="122">
        <v>0</v>
      </c>
      <c r="H25" s="83"/>
      <c r="I25" s="122">
        <v>0</v>
      </c>
      <c r="J25" s="83">
        <v>0</v>
      </c>
      <c r="K25" s="269">
        <v>0</v>
      </c>
    </row>
    <row r="26" spans="2:11" ht="12.75" hidden="1" customHeight="1" x14ac:dyDescent="0.25">
      <c r="B26" s="152"/>
      <c r="C26" s="55"/>
      <c r="D26" s="55" t="str">
        <f>$D$14</f>
        <v>year 2025</v>
      </c>
      <c r="E26" s="332">
        <v>0</v>
      </c>
      <c r="F26" s="125"/>
      <c r="G26" s="128">
        <v>0</v>
      </c>
      <c r="H26" s="125"/>
      <c r="I26" s="128">
        <v>0</v>
      </c>
      <c r="J26" s="125">
        <v>0</v>
      </c>
      <c r="K26" s="289">
        <v>0</v>
      </c>
    </row>
    <row r="27" spans="2:11" ht="12.75" hidden="1" customHeight="1" x14ac:dyDescent="0.25">
      <c r="B27" s="152" t="s">
        <v>101</v>
      </c>
      <c r="C27" s="81" t="s">
        <v>102</v>
      </c>
      <c r="D27" s="82" t="str">
        <f>$D$13</f>
        <v>year 2026</v>
      </c>
      <c r="E27" s="268">
        <v>0</v>
      </c>
      <c r="F27" s="83"/>
      <c r="G27" s="122">
        <v>0</v>
      </c>
      <c r="H27" s="83"/>
      <c r="I27" s="122">
        <v>0</v>
      </c>
      <c r="J27" s="83">
        <v>0</v>
      </c>
      <c r="K27" s="269">
        <v>0</v>
      </c>
    </row>
    <row r="28" spans="2:11" ht="12.75" hidden="1" customHeight="1" x14ac:dyDescent="0.25">
      <c r="B28" s="152"/>
      <c r="C28" s="55"/>
      <c r="D28" s="55" t="str">
        <f>$D$14</f>
        <v>year 2025</v>
      </c>
      <c r="E28" s="332">
        <v>0</v>
      </c>
      <c r="F28" s="125"/>
      <c r="G28" s="128">
        <v>0</v>
      </c>
      <c r="H28" s="125"/>
      <c r="I28" s="128">
        <v>0</v>
      </c>
      <c r="J28" s="125">
        <v>0</v>
      </c>
      <c r="K28" s="289">
        <v>0</v>
      </c>
    </row>
    <row r="29" spans="2:11" ht="12.75" hidden="1" customHeight="1" x14ac:dyDescent="0.25">
      <c r="B29" s="152" t="s">
        <v>103</v>
      </c>
      <c r="C29" s="81" t="s">
        <v>104</v>
      </c>
      <c r="D29" s="82" t="str">
        <f>$D$13</f>
        <v>year 2026</v>
      </c>
      <c r="E29" s="268">
        <v>0</v>
      </c>
      <c r="F29" s="83"/>
      <c r="G29" s="122">
        <v>0</v>
      </c>
      <c r="H29" s="83"/>
      <c r="I29" s="122">
        <v>0</v>
      </c>
      <c r="J29" s="83">
        <v>0</v>
      </c>
      <c r="K29" s="269">
        <v>0</v>
      </c>
    </row>
    <row r="30" spans="2:11" ht="12.75" hidden="1" customHeight="1" x14ac:dyDescent="0.25">
      <c r="B30" s="152"/>
      <c r="C30" s="55"/>
      <c r="D30" s="55" t="str">
        <f>$D$14</f>
        <v>year 2025</v>
      </c>
      <c r="E30" s="332">
        <v>0</v>
      </c>
      <c r="F30" s="125"/>
      <c r="G30" s="128">
        <v>0</v>
      </c>
      <c r="H30" s="125"/>
      <c r="I30" s="128">
        <v>0</v>
      </c>
      <c r="J30" s="125">
        <v>0</v>
      </c>
      <c r="K30" s="289">
        <v>0</v>
      </c>
    </row>
    <row r="31" spans="2:11" ht="12.75" hidden="1" customHeight="1" x14ac:dyDescent="0.25">
      <c r="B31" s="152" t="s">
        <v>105</v>
      </c>
      <c r="C31" s="81" t="s">
        <v>106</v>
      </c>
      <c r="D31" s="82" t="str">
        <f>$D$13</f>
        <v>year 2026</v>
      </c>
      <c r="E31" s="268">
        <v>0</v>
      </c>
      <c r="F31" s="83"/>
      <c r="G31" s="122">
        <v>0</v>
      </c>
      <c r="H31" s="83"/>
      <c r="I31" s="122">
        <v>0</v>
      </c>
      <c r="J31" s="83">
        <v>0</v>
      </c>
      <c r="K31" s="269">
        <v>0</v>
      </c>
    </row>
    <row r="32" spans="2:11" ht="12.75" hidden="1" customHeight="1" x14ac:dyDescent="0.25">
      <c r="B32" s="152"/>
      <c r="C32" s="55"/>
      <c r="D32" s="55" t="str">
        <f>$D$14</f>
        <v>year 2025</v>
      </c>
      <c r="E32" s="332">
        <v>0</v>
      </c>
      <c r="F32" s="125"/>
      <c r="G32" s="128">
        <v>0</v>
      </c>
      <c r="H32" s="125"/>
      <c r="I32" s="128">
        <v>0</v>
      </c>
      <c r="J32" s="125">
        <v>0</v>
      </c>
      <c r="K32" s="289">
        <v>0</v>
      </c>
    </row>
    <row r="33" spans="2:11" ht="12.75" hidden="1" customHeight="1" x14ac:dyDescent="0.25">
      <c r="B33" s="152" t="s">
        <v>107</v>
      </c>
      <c r="C33" s="81" t="s">
        <v>108</v>
      </c>
      <c r="D33" s="82" t="str">
        <f>$D$13</f>
        <v>year 2026</v>
      </c>
      <c r="E33" s="268">
        <v>0</v>
      </c>
      <c r="F33" s="83"/>
      <c r="G33" s="122">
        <v>0</v>
      </c>
      <c r="H33" s="83"/>
      <c r="I33" s="122">
        <v>0</v>
      </c>
      <c r="J33" s="83">
        <v>0</v>
      </c>
      <c r="K33" s="269">
        <v>0</v>
      </c>
    </row>
    <row r="34" spans="2:11" ht="12.75" hidden="1" customHeight="1" x14ac:dyDescent="0.25">
      <c r="B34" s="152"/>
      <c r="C34" s="55"/>
      <c r="D34" s="55" t="str">
        <f>$D$14</f>
        <v>year 2025</v>
      </c>
      <c r="E34" s="332">
        <v>0</v>
      </c>
      <c r="F34" s="125"/>
      <c r="G34" s="128">
        <v>0</v>
      </c>
      <c r="H34" s="125"/>
      <c r="I34" s="128">
        <v>0</v>
      </c>
      <c r="J34" s="125">
        <v>0</v>
      </c>
      <c r="K34" s="289">
        <v>0</v>
      </c>
    </row>
    <row r="35" spans="2:11" ht="12.75" hidden="1" customHeight="1" x14ac:dyDescent="0.25">
      <c r="B35" s="152" t="s">
        <v>109</v>
      </c>
      <c r="C35" s="81" t="s">
        <v>110</v>
      </c>
      <c r="D35" s="82" t="str">
        <f>$D$13</f>
        <v>year 2026</v>
      </c>
      <c r="E35" s="268">
        <v>0</v>
      </c>
      <c r="F35" s="83"/>
      <c r="G35" s="122">
        <v>0</v>
      </c>
      <c r="H35" s="83"/>
      <c r="I35" s="122">
        <v>0</v>
      </c>
      <c r="J35" s="83">
        <v>0</v>
      </c>
      <c r="K35" s="269">
        <v>0</v>
      </c>
    </row>
    <row r="36" spans="2:11" ht="12.75" hidden="1" customHeight="1" x14ac:dyDescent="0.25">
      <c r="B36" s="152"/>
      <c r="C36" s="55"/>
      <c r="D36" s="55" t="str">
        <f>$D$14</f>
        <v>year 2025</v>
      </c>
      <c r="E36" s="332">
        <v>0</v>
      </c>
      <c r="F36" s="125"/>
      <c r="G36" s="128">
        <v>0</v>
      </c>
      <c r="H36" s="125"/>
      <c r="I36" s="128">
        <v>0</v>
      </c>
      <c r="J36" s="125">
        <v>0</v>
      </c>
      <c r="K36" s="289">
        <v>0</v>
      </c>
    </row>
    <row r="37" spans="2:11" ht="12.75" hidden="1" customHeight="1" x14ac:dyDescent="0.25">
      <c r="B37" s="152" t="s">
        <v>111</v>
      </c>
      <c r="C37" s="81" t="s">
        <v>112</v>
      </c>
      <c r="D37" s="82" t="str">
        <f>$D$13</f>
        <v>year 2026</v>
      </c>
      <c r="E37" s="268">
        <v>0</v>
      </c>
      <c r="F37" s="83"/>
      <c r="G37" s="122">
        <v>0</v>
      </c>
      <c r="H37" s="83"/>
      <c r="I37" s="122">
        <v>0</v>
      </c>
      <c r="J37" s="83">
        <v>0</v>
      </c>
      <c r="K37" s="269">
        <v>0</v>
      </c>
    </row>
    <row r="38" spans="2:11" ht="12.75" hidden="1" customHeight="1" x14ac:dyDescent="0.25">
      <c r="B38" s="152"/>
      <c r="C38" s="55"/>
      <c r="D38" s="55" t="str">
        <f>$D$14</f>
        <v>year 2025</v>
      </c>
      <c r="E38" s="332">
        <v>0</v>
      </c>
      <c r="F38" s="125"/>
      <c r="G38" s="128">
        <v>0</v>
      </c>
      <c r="H38" s="125"/>
      <c r="I38" s="128">
        <v>0</v>
      </c>
      <c r="J38" s="125">
        <v>0</v>
      </c>
      <c r="K38" s="289">
        <v>0</v>
      </c>
    </row>
    <row r="39" spans="2:11" ht="12.75" hidden="1" customHeight="1" x14ac:dyDescent="0.25">
      <c r="B39" s="152" t="s">
        <v>113</v>
      </c>
      <c r="C39" s="81" t="s">
        <v>114</v>
      </c>
      <c r="D39" s="82" t="str">
        <f>$D$13</f>
        <v>year 2026</v>
      </c>
      <c r="E39" s="268">
        <v>0</v>
      </c>
      <c r="F39" s="83"/>
      <c r="G39" s="122">
        <v>0</v>
      </c>
      <c r="H39" s="83"/>
      <c r="I39" s="122">
        <v>0</v>
      </c>
      <c r="J39" s="83">
        <v>0</v>
      </c>
      <c r="K39" s="269">
        <v>0</v>
      </c>
    </row>
    <row r="40" spans="2:11" ht="12.75" hidden="1" customHeight="1" x14ac:dyDescent="0.25">
      <c r="B40" s="152"/>
      <c r="C40" s="55"/>
      <c r="D40" s="55" t="str">
        <f>$D$14</f>
        <v>year 2025</v>
      </c>
      <c r="E40" s="332">
        <v>0</v>
      </c>
      <c r="F40" s="125"/>
      <c r="G40" s="128">
        <v>0</v>
      </c>
      <c r="H40" s="125"/>
      <c r="I40" s="128">
        <v>0</v>
      </c>
      <c r="J40" s="125">
        <v>0</v>
      </c>
      <c r="K40" s="289">
        <v>0</v>
      </c>
    </row>
    <row r="41" spans="2:11" ht="12.75" hidden="1" customHeight="1" x14ac:dyDescent="0.25">
      <c r="B41" s="152" t="s">
        <v>115</v>
      </c>
      <c r="C41" s="81" t="s">
        <v>116</v>
      </c>
      <c r="D41" s="82" t="str">
        <f>$D$13</f>
        <v>year 2026</v>
      </c>
      <c r="E41" s="268">
        <v>0</v>
      </c>
      <c r="F41" s="83"/>
      <c r="G41" s="122">
        <v>0</v>
      </c>
      <c r="H41" s="83"/>
      <c r="I41" s="122">
        <v>0</v>
      </c>
      <c r="J41" s="83">
        <v>0</v>
      </c>
      <c r="K41" s="269">
        <v>0</v>
      </c>
    </row>
    <row r="42" spans="2:11" ht="12.75" hidden="1" customHeight="1" x14ac:dyDescent="0.25">
      <c r="B42" s="152"/>
      <c r="C42" s="55"/>
      <c r="D42" s="55" t="str">
        <f>$D$14</f>
        <v>year 2025</v>
      </c>
      <c r="E42" s="332">
        <v>0</v>
      </c>
      <c r="F42" s="125"/>
      <c r="G42" s="128">
        <v>0</v>
      </c>
      <c r="H42" s="125"/>
      <c r="I42" s="128">
        <v>0</v>
      </c>
      <c r="J42" s="125">
        <v>0</v>
      </c>
      <c r="K42" s="289">
        <v>0</v>
      </c>
    </row>
    <row r="43" spans="2:11" ht="12.75" hidden="1" customHeight="1" x14ac:dyDescent="0.25">
      <c r="B43" s="152" t="s">
        <v>117</v>
      </c>
      <c r="C43" s="81" t="s">
        <v>118</v>
      </c>
      <c r="D43" s="82" t="str">
        <f>$D$13</f>
        <v>year 2026</v>
      </c>
      <c r="E43" s="268">
        <v>0</v>
      </c>
      <c r="F43" s="83"/>
      <c r="G43" s="122">
        <v>0</v>
      </c>
      <c r="H43" s="83"/>
      <c r="I43" s="122">
        <v>0</v>
      </c>
      <c r="J43" s="83">
        <v>0</v>
      </c>
      <c r="K43" s="269">
        <v>0</v>
      </c>
    </row>
    <row r="44" spans="2:11" ht="12.75" hidden="1" customHeight="1" x14ac:dyDescent="0.25">
      <c r="B44" s="152"/>
      <c r="C44" s="55"/>
      <c r="D44" s="55" t="str">
        <f>$D$14</f>
        <v>year 2025</v>
      </c>
      <c r="E44" s="332">
        <v>0</v>
      </c>
      <c r="F44" s="125"/>
      <c r="G44" s="128">
        <v>0</v>
      </c>
      <c r="H44" s="125"/>
      <c r="I44" s="128">
        <v>0</v>
      </c>
      <c r="J44" s="125">
        <v>0</v>
      </c>
      <c r="K44" s="289">
        <v>0</v>
      </c>
    </row>
    <row r="45" spans="2:11" ht="12.75" hidden="1" customHeight="1" x14ac:dyDescent="0.25">
      <c r="B45" s="152" t="s">
        <v>119</v>
      </c>
      <c r="C45" s="81" t="s">
        <v>120</v>
      </c>
      <c r="D45" s="82" t="str">
        <f>$D$13</f>
        <v>year 2026</v>
      </c>
      <c r="E45" s="268">
        <v>0</v>
      </c>
      <c r="F45" s="83"/>
      <c r="G45" s="122">
        <v>0</v>
      </c>
      <c r="H45" s="83"/>
      <c r="I45" s="122">
        <v>0</v>
      </c>
      <c r="J45" s="83">
        <v>0</v>
      </c>
      <c r="K45" s="269">
        <v>0</v>
      </c>
    </row>
    <row r="46" spans="2:11" ht="12.75" hidden="1" customHeight="1" x14ac:dyDescent="0.25">
      <c r="B46" s="152"/>
      <c r="C46" s="55"/>
      <c r="D46" s="55" t="str">
        <f>$D$14</f>
        <v>year 2025</v>
      </c>
      <c r="E46" s="332">
        <v>0</v>
      </c>
      <c r="F46" s="125"/>
      <c r="G46" s="128">
        <v>0</v>
      </c>
      <c r="H46" s="125"/>
      <c r="I46" s="128">
        <v>0</v>
      </c>
      <c r="J46" s="125">
        <v>0</v>
      </c>
      <c r="K46" s="289">
        <v>0</v>
      </c>
    </row>
    <row r="47" spans="2:11" ht="12.75" hidden="1" customHeight="1" x14ac:dyDescent="0.25">
      <c r="B47" s="152" t="s">
        <v>121</v>
      </c>
      <c r="C47" s="81" t="s">
        <v>122</v>
      </c>
      <c r="D47" s="82" t="str">
        <f>$D$13</f>
        <v>year 2026</v>
      </c>
      <c r="E47" s="268">
        <v>0</v>
      </c>
      <c r="F47" s="83"/>
      <c r="G47" s="122">
        <v>0</v>
      </c>
      <c r="H47" s="83"/>
      <c r="I47" s="122">
        <v>0</v>
      </c>
      <c r="J47" s="83">
        <v>0</v>
      </c>
      <c r="K47" s="269">
        <v>0</v>
      </c>
    </row>
    <row r="48" spans="2:11" ht="12.75" hidden="1" customHeight="1" x14ac:dyDescent="0.25">
      <c r="B48" s="152"/>
      <c r="C48" s="55"/>
      <c r="D48" s="55" t="str">
        <f>$D$14</f>
        <v>year 2025</v>
      </c>
      <c r="E48" s="332">
        <v>0</v>
      </c>
      <c r="F48" s="125"/>
      <c r="G48" s="128">
        <v>0</v>
      </c>
      <c r="H48" s="125"/>
      <c r="I48" s="128">
        <v>0</v>
      </c>
      <c r="J48" s="125">
        <v>0</v>
      </c>
      <c r="K48" s="289">
        <v>0</v>
      </c>
    </row>
    <row r="49" spans="2:11" ht="12.75" hidden="1" customHeight="1" x14ac:dyDescent="0.25">
      <c r="B49" s="152" t="s">
        <v>123</v>
      </c>
      <c r="C49" s="81" t="s">
        <v>124</v>
      </c>
      <c r="D49" s="82" t="str">
        <f>$D$13</f>
        <v>year 2026</v>
      </c>
      <c r="E49" s="268">
        <v>0</v>
      </c>
      <c r="F49" s="83"/>
      <c r="G49" s="122">
        <v>0</v>
      </c>
      <c r="H49" s="83"/>
      <c r="I49" s="122">
        <v>0</v>
      </c>
      <c r="J49" s="83">
        <v>0</v>
      </c>
      <c r="K49" s="269">
        <v>0</v>
      </c>
    </row>
    <row r="50" spans="2:11" ht="12.75" hidden="1" customHeight="1" x14ac:dyDescent="0.25">
      <c r="B50" s="152"/>
      <c r="C50" s="55"/>
      <c r="D50" s="55" t="str">
        <f>$D$14</f>
        <v>year 2025</v>
      </c>
      <c r="E50" s="335">
        <v>0</v>
      </c>
      <c r="F50" s="293"/>
      <c r="G50" s="351">
        <v>0</v>
      </c>
      <c r="H50" s="293"/>
      <c r="I50" s="351">
        <v>0</v>
      </c>
      <c r="J50" s="293">
        <v>0</v>
      </c>
      <c r="K50" s="295">
        <v>0</v>
      </c>
    </row>
    <row r="51" spans="2:11" ht="12.75" hidden="1" customHeight="1" x14ac:dyDescent="0.25">
      <c r="B51" s="152" t="s">
        <v>125</v>
      </c>
      <c r="C51" s="81" t="s">
        <v>126</v>
      </c>
      <c r="D51" s="82" t="str">
        <f>$D$13</f>
        <v>year 2026</v>
      </c>
      <c r="E51" s="354">
        <v>0</v>
      </c>
      <c r="F51" s="262"/>
      <c r="G51" s="263"/>
      <c r="H51" s="262"/>
      <c r="I51" s="263"/>
      <c r="J51" s="262">
        <v>0</v>
      </c>
      <c r="K51" s="263"/>
    </row>
    <row r="52" spans="2:11" ht="12.75" hidden="1" customHeight="1" x14ac:dyDescent="0.25">
      <c r="B52" s="152"/>
      <c r="C52" s="55"/>
      <c r="D52" s="55" t="str">
        <f>$D$14</f>
        <v>year 2025</v>
      </c>
      <c r="E52" s="127">
        <v>0</v>
      </c>
      <c r="F52" s="125"/>
      <c r="G52" s="126"/>
      <c r="H52" s="125"/>
      <c r="I52" s="126"/>
      <c r="J52" s="125">
        <v>0</v>
      </c>
      <c r="K52" s="126"/>
    </row>
    <row r="53" spans="2:11" ht="12.75" hidden="1" customHeight="1" x14ac:dyDescent="0.25">
      <c r="B53" s="152" t="s">
        <v>127</v>
      </c>
      <c r="C53" s="81" t="s">
        <v>128</v>
      </c>
      <c r="D53" s="82" t="str">
        <f>$D$13</f>
        <v>year 2026</v>
      </c>
      <c r="E53" s="121">
        <v>0</v>
      </c>
      <c r="F53" s="83"/>
      <c r="G53" s="84"/>
      <c r="H53" s="83"/>
      <c r="I53" s="84"/>
      <c r="J53" s="83">
        <v>0</v>
      </c>
      <c r="K53" s="84"/>
    </row>
    <row r="54" spans="2:11" ht="12.75" hidden="1" customHeight="1" x14ac:dyDescent="0.25">
      <c r="B54" s="152"/>
      <c r="C54" s="55"/>
      <c r="D54" s="55" t="str">
        <f>$D$14</f>
        <v>year 2025</v>
      </c>
      <c r="E54" s="127">
        <v>0</v>
      </c>
      <c r="F54" s="125"/>
      <c r="G54" s="126"/>
      <c r="H54" s="125"/>
      <c r="I54" s="126"/>
      <c r="J54" s="125">
        <v>0</v>
      </c>
      <c r="K54" s="126"/>
    </row>
    <row r="55" spans="2:11" ht="12.75" hidden="1" customHeight="1" x14ac:dyDescent="0.25">
      <c r="B55" s="152" t="s">
        <v>129</v>
      </c>
      <c r="C55" s="81" t="s">
        <v>130</v>
      </c>
      <c r="D55" s="82" t="str">
        <f>$D$13</f>
        <v>year 2026</v>
      </c>
      <c r="E55" s="121">
        <v>0</v>
      </c>
      <c r="F55" s="83"/>
      <c r="G55" s="84"/>
      <c r="H55" s="83"/>
      <c r="I55" s="84"/>
      <c r="J55" s="83">
        <v>0</v>
      </c>
      <c r="K55" s="84"/>
    </row>
    <row r="56" spans="2:11" ht="12.75" hidden="1" customHeight="1" x14ac:dyDescent="0.25">
      <c r="B56" s="152"/>
      <c r="C56" s="55"/>
      <c r="D56" s="55" t="str">
        <f>$D$14</f>
        <v>year 2025</v>
      </c>
      <c r="E56" s="127">
        <v>0</v>
      </c>
      <c r="F56" s="125"/>
      <c r="G56" s="126"/>
      <c r="H56" s="125"/>
      <c r="I56" s="126"/>
      <c r="J56" s="125">
        <v>0</v>
      </c>
      <c r="K56" s="126"/>
    </row>
    <row r="57" spans="2:11" ht="12.75" hidden="1" customHeight="1" x14ac:dyDescent="0.25">
      <c r="B57" s="152" t="s">
        <v>131</v>
      </c>
      <c r="C57" s="81" t="s">
        <v>132</v>
      </c>
      <c r="D57" s="82" t="str">
        <f>$D$13</f>
        <v>year 2026</v>
      </c>
      <c r="E57" s="121">
        <v>0</v>
      </c>
      <c r="F57" s="83"/>
      <c r="G57" s="84"/>
      <c r="H57" s="83"/>
      <c r="I57" s="84"/>
      <c r="J57" s="83">
        <v>0</v>
      </c>
      <c r="K57" s="84"/>
    </row>
    <row r="58" spans="2:11" ht="12.75" hidden="1" customHeight="1" x14ac:dyDescent="0.25">
      <c r="B58" s="152"/>
      <c r="C58" s="55"/>
      <c r="D58" s="55" t="str">
        <f>$D$14</f>
        <v>year 2025</v>
      </c>
      <c r="E58" s="127">
        <v>0</v>
      </c>
      <c r="F58" s="125"/>
      <c r="G58" s="126"/>
      <c r="H58" s="125"/>
      <c r="I58" s="126"/>
      <c r="J58" s="125">
        <v>0</v>
      </c>
      <c r="K58" s="126"/>
    </row>
    <row r="59" spans="2:11" ht="12.75" hidden="1" customHeight="1" x14ac:dyDescent="0.25">
      <c r="B59" s="152" t="s">
        <v>133</v>
      </c>
      <c r="C59" s="81" t="s">
        <v>134</v>
      </c>
      <c r="D59" s="82" t="str">
        <f>$D$13</f>
        <v>year 2026</v>
      </c>
      <c r="E59" s="121">
        <v>0</v>
      </c>
      <c r="F59" s="83"/>
      <c r="G59" s="84"/>
      <c r="H59" s="83"/>
      <c r="I59" s="84"/>
      <c r="J59" s="83">
        <v>0</v>
      </c>
      <c r="K59" s="84"/>
    </row>
    <row r="60" spans="2:11" ht="12.75" hidden="1" customHeight="1" x14ac:dyDescent="0.25">
      <c r="B60" s="152"/>
      <c r="C60" s="55"/>
      <c r="D60" s="55" t="str">
        <f>$D$14</f>
        <v>year 2025</v>
      </c>
      <c r="E60" s="127">
        <v>0</v>
      </c>
      <c r="F60" s="125"/>
      <c r="G60" s="126"/>
      <c r="H60" s="125"/>
      <c r="I60" s="126"/>
      <c r="J60" s="125">
        <v>0</v>
      </c>
      <c r="K60" s="126"/>
    </row>
    <row r="61" spans="2:11" ht="12.75" hidden="1" customHeight="1" x14ac:dyDescent="0.25">
      <c r="B61" s="152" t="s">
        <v>135</v>
      </c>
      <c r="C61" s="81" t="s">
        <v>136</v>
      </c>
      <c r="D61" s="82" t="str">
        <f>$D$13</f>
        <v>year 2026</v>
      </c>
      <c r="E61" s="121">
        <v>0</v>
      </c>
      <c r="F61" s="83"/>
      <c r="G61" s="84"/>
      <c r="H61" s="83"/>
      <c r="I61" s="84"/>
      <c r="J61" s="83">
        <v>0</v>
      </c>
      <c r="K61" s="84"/>
    </row>
    <row r="62" spans="2:11" ht="12.75" hidden="1" customHeight="1" x14ac:dyDescent="0.25">
      <c r="B62" s="152"/>
      <c r="C62" s="55"/>
      <c r="D62" s="55" t="str">
        <f>$D$14</f>
        <v>year 2025</v>
      </c>
      <c r="E62" s="127">
        <v>0</v>
      </c>
      <c r="F62" s="125"/>
      <c r="G62" s="126"/>
      <c r="H62" s="125"/>
      <c r="I62" s="126"/>
      <c r="J62" s="125">
        <v>0</v>
      </c>
      <c r="K62" s="126"/>
    </row>
    <row r="63" spans="2:11" ht="12.75" hidden="1" customHeight="1" x14ac:dyDescent="0.25">
      <c r="B63" s="152" t="s">
        <v>137</v>
      </c>
      <c r="C63" s="81" t="s">
        <v>138</v>
      </c>
      <c r="D63" s="82" t="str">
        <f>$D$13</f>
        <v>year 2026</v>
      </c>
      <c r="E63" s="121">
        <v>0</v>
      </c>
      <c r="F63" s="83"/>
      <c r="G63" s="84"/>
      <c r="H63" s="83"/>
      <c r="I63" s="84"/>
      <c r="J63" s="83">
        <v>0</v>
      </c>
      <c r="K63" s="84"/>
    </row>
    <row r="64" spans="2:11" ht="12.75" hidden="1" customHeight="1" x14ac:dyDescent="0.25">
      <c r="B64" s="152"/>
      <c r="C64" s="55"/>
      <c r="D64" s="55" t="str">
        <f>$D$14</f>
        <v>year 2025</v>
      </c>
      <c r="E64" s="127">
        <v>0</v>
      </c>
      <c r="F64" s="125"/>
      <c r="G64" s="126"/>
      <c r="H64" s="125"/>
      <c r="I64" s="126"/>
      <c r="J64" s="125">
        <v>0</v>
      </c>
      <c r="K64" s="126"/>
    </row>
    <row r="65" spans="2:11" ht="12.75" hidden="1" customHeight="1" x14ac:dyDescent="0.25">
      <c r="B65" s="152" t="s">
        <v>139</v>
      </c>
      <c r="C65" s="81" t="s">
        <v>140</v>
      </c>
      <c r="D65" s="82" t="str">
        <f>$D$13</f>
        <v>year 2026</v>
      </c>
      <c r="E65" s="121">
        <v>0</v>
      </c>
      <c r="F65" s="83"/>
      <c r="G65" s="84"/>
      <c r="H65" s="83"/>
      <c r="I65" s="84"/>
      <c r="J65" s="83">
        <v>0</v>
      </c>
      <c r="K65" s="84"/>
    </row>
    <row r="66" spans="2:11" ht="12.75" hidden="1" customHeight="1" x14ac:dyDescent="0.25">
      <c r="B66" s="152"/>
      <c r="C66" s="55"/>
      <c r="D66" s="55" t="str">
        <f>$D$14</f>
        <v>year 2025</v>
      </c>
      <c r="E66" s="127">
        <v>0</v>
      </c>
      <c r="F66" s="125"/>
      <c r="G66" s="126"/>
      <c r="H66" s="125"/>
      <c r="I66" s="126"/>
      <c r="J66" s="125">
        <v>0</v>
      </c>
      <c r="K66" s="126"/>
    </row>
    <row r="67" spans="2:11" ht="12.75" hidden="1" customHeight="1" x14ac:dyDescent="0.25">
      <c r="B67" s="152" t="s">
        <v>141</v>
      </c>
      <c r="C67" s="81" t="s">
        <v>142</v>
      </c>
      <c r="D67" s="82" t="str">
        <f>$D$13</f>
        <v>year 2026</v>
      </c>
      <c r="E67" s="121">
        <v>0</v>
      </c>
      <c r="F67" s="83"/>
      <c r="G67" s="84"/>
      <c r="H67" s="83"/>
      <c r="I67" s="84"/>
      <c r="J67" s="83">
        <v>0</v>
      </c>
      <c r="K67" s="84"/>
    </row>
    <row r="68" spans="2:11" ht="12.75" hidden="1" customHeight="1" x14ac:dyDescent="0.25">
      <c r="B68" s="152"/>
      <c r="C68" s="55"/>
      <c r="D68" s="55" t="str">
        <f>$D$14</f>
        <v>year 2025</v>
      </c>
      <c r="E68" s="127">
        <v>0</v>
      </c>
      <c r="F68" s="125"/>
      <c r="G68" s="126"/>
      <c r="H68" s="125"/>
      <c r="I68" s="126"/>
      <c r="J68" s="125">
        <v>0</v>
      </c>
      <c r="K68" s="126"/>
    </row>
    <row r="69" spans="2:11" ht="12.75" hidden="1" customHeight="1" x14ac:dyDescent="0.25">
      <c r="B69" s="152" t="s">
        <v>143</v>
      </c>
      <c r="C69" s="81" t="s">
        <v>144</v>
      </c>
      <c r="D69" s="82" t="str">
        <f>$D$13</f>
        <v>year 2026</v>
      </c>
      <c r="E69" s="121">
        <v>0</v>
      </c>
      <c r="F69" s="83"/>
      <c r="G69" s="84"/>
      <c r="H69" s="83"/>
      <c r="I69" s="84"/>
      <c r="J69" s="83">
        <v>0</v>
      </c>
      <c r="K69" s="84"/>
    </row>
    <row r="70" spans="2:11" ht="12.75" hidden="1" customHeight="1" x14ac:dyDescent="0.25">
      <c r="B70" s="152"/>
      <c r="C70" s="55"/>
      <c r="D70" s="55" t="str">
        <f>$D$14</f>
        <v>year 2025</v>
      </c>
      <c r="E70" s="127">
        <v>0</v>
      </c>
      <c r="F70" s="125"/>
      <c r="G70" s="126"/>
      <c r="H70" s="125"/>
      <c r="I70" s="126"/>
      <c r="J70" s="125">
        <v>0</v>
      </c>
      <c r="K70" s="126"/>
    </row>
    <row r="71" spans="2:11" ht="12.75" hidden="1" customHeight="1" x14ac:dyDescent="0.25">
      <c r="B71" s="152" t="s">
        <v>145</v>
      </c>
      <c r="C71" s="81" t="s">
        <v>146</v>
      </c>
      <c r="D71" s="82" t="str">
        <f>$D$13</f>
        <v>year 2026</v>
      </c>
      <c r="E71" s="121">
        <v>0</v>
      </c>
      <c r="F71" s="83"/>
      <c r="G71" s="84"/>
      <c r="H71" s="83"/>
      <c r="I71" s="84"/>
      <c r="J71" s="83">
        <v>0</v>
      </c>
      <c r="K71" s="84"/>
    </row>
    <row r="72" spans="2:11" ht="12.75" hidden="1" customHeight="1" x14ac:dyDescent="0.25">
      <c r="B72" s="152"/>
      <c r="C72" s="55"/>
      <c r="D72" s="55" t="str">
        <f>$D$14</f>
        <v>year 2025</v>
      </c>
      <c r="E72" s="127">
        <v>0</v>
      </c>
      <c r="F72" s="125"/>
      <c r="G72" s="126"/>
      <c r="H72" s="125"/>
      <c r="I72" s="126"/>
      <c r="J72" s="125">
        <v>0</v>
      </c>
      <c r="K72" s="126"/>
    </row>
    <row r="73" spans="2:11" ht="12.75" hidden="1" customHeight="1" x14ac:dyDescent="0.25">
      <c r="B73" s="152" t="s">
        <v>147</v>
      </c>
      <c r="C73" s="81" t="s">
        <v>148</v>
      </c>
      <c r="D73" s="82" t="str">
        <f>$D$13</f>
        <v>year 2026</v>
      </c>
      <c r="E73" s="121">
        <v>0</v>
      </c>
      <c r="F73" s="83"/>
      <c r="G73" s="84"/>
      <c r="H73" s="83"/>
      <c r="I73" s="84"/>
      <c r="J73" s="83">
        <v>0</v>
      </c>
      <c r="K73" s="84"/>
    </row>
    <row r="74" spans="2:11" ht="12.75" hidden="1" customHeight="1" x14ac:dyDescent="0.25">
      <c r="B74" s="152"/>
      <c r="C74" s="55"/>
      <c r="D74" s="55" t="str">
        <f>$D$14</f>
        <v>year 2025</v>
      </c>
      <c r="E74" s="127">
        <v>0</v>
      </c>
      <c r="F74" s="125"/>
      <c r="G74" s="126"/>
      <c r="H74" s="125"/>
      <c r="I74" s="126"/>
      <c r="J74" s="125">
        <v>0</v>
      </c>
      <c r="K74" s="126"/>
    </row>
    <row r="75" spans="2:11" ht="12.75" hidden="1" customHeight="1" x14ac:dyDescent="0.25">
      <c r="B75" s="152" t="s">
        <v>149</v>
      </c>
      <c r="C75" s="81" t="s">
        <v>150</v>
      </c>
      <c r="D75" s="82" t="str">
        <f>$D$13</f>
        <v>year 2026</v>
      </c>
      <c r="E75" s="121">
        <v>0</v>
      </c>
      <c r="F75" s="83"/>
      <c r="G75" s="84"/>
      <c r="H75" s="83"/>
      <c r="I75" s="84"/>
      <c r="J75" s="83">
        <v>0</v>
      </c>
      <c r="K75" s="84"/>
    </row>
    <row r="76" spans="2:11" ht="12.75" hidden="1" customHeight="1" x14ac:dyDescent="0.25">
      <c r="B76" s="152"/>
      <c r="C76" s="55"/>
      <c r="D76" s="55" t="str">
        <f>$D$14</f>
        <v>year 2025</v>
      </c>
      <c r="E76" s="127">
        <v>0</v>
      </c>
      <c r="F76" s="125"/>
      <c r="G76" s="126"/>
      <c r="H76" s="125"/>
      <c r="I76" s="126"/>
      <c r="J76" s="125">
        <v>0</v>
      </c>
      <c r="K76" s="126"/>
    </row>
    <row r="77" spans="2:11" ht="12.75" hidden="1" customHeight="1" x14ac:dyDescent="0.25">
      <c r="B77" s="152" t="s">
        <v>151</v>
      </c>
      <c r="C77" s="81" t="s">
        <v>152</v>
      </c>
      <c r="D77" s="82" t="str">
        <f>$D$13</f>
        <v>year 2026</v>
      </c>
      <c r="E77" s="121">
        <v>0</v>
      </c>
      <c r="F77" s="83"/>
      <c r="G77" s="84"/>
      <c r="H77" s="83"/>
      <c r="I77" s="84"/>
      <c r="J77" s="83">
        <v>0</v>
      </c>
      <c r="K77" s="84"/>
    </row>
    <row r="78" spans="2:11" ht="12.75" hidden="1" customHeight="1" x14ac:dyDescent="0.25">
      <c r="B78" s="152"/>
      <c r="C78" s="55"/>
      <c r="D78" s="55" t="str">
        <f>$D$14</f>
        <v>year 2025</v>
      </c>
      <c r="E78" s="127">
        <v>0</v>
      </c>
      <c r="F78" s="125"/>
      <c r="G78" s="126"/>
      <c r="H78" s="125"/>
      <c r="I78" s="126"/>
      <c r="J78" s="125">
        <v>0</v>
      </c>
      <c r="K78" s="126"/>
    </row>
    <row r="79" spans="2:11" ht="12.75" hidden="1" customHeight="1" x14ac:dyDescent="0.25">
      <c r="B79" s="152" t="s">
        <v>153</v>
      </c>
      <c r="C79" s="81" t="s">
        <v>154</v>
      </c>
      <c r="D79" s="82" t="str">
        <f>$D$13</f>
        <v>year 2026</v>
      </c>
      <c r="E79" s="121">
        <v>0</v>
      </c>
      <c r="F79" s="83"/>
      <c r="G79" s="84"/>
      <c r="H79" s="83"/>
      <c r="I79" s="84"/>
      <c r="J79" s="83">
        <v>0</v>
      </c>
      <c r="K79" s="84"/>
    </row>
    <row r="80" spans="2:11" ht="12.75" hidden="1" customHeight="1" x14ac:dyDescent="0.25">
      <c r="B80" s="152"/>
      <c r="C80" s="55"/>
      <c r="D80" s="55" t="str">
        <f>$D$14</f>
        <v>year 2025</v>
      </c>
      <c r="E80" s="127">
        <v>0</v>
      </c>
      <c r="F80" s="125"/>
      <c r="G80" s="126"/>
      <c r="H80" s="125"/>
      <c r="I80" s="126"/>
      <c r="J80" s="125">
        <v>0</v>
      </c>
      <c r="K80" s="126"/>
    </row>
    <row r="81" spans="2:11" ht="12.75" hidden="1" customHeight="1" x14ac:dyDescent="0.25">
      <c r="B81" s="152" t="s">
        <v>155</v>
      </c>
      <c r="C81" s="81" t="s">
        <v>156</v>
      </c>
      <c r="D81" s="82" t="str">
        <f>$D$13</f>
        <v>year 2026</v>
      </c>
      <c r="E81" s="121">
        <v>0</v>
      </c>
      <c r="F81" s="83"/>
      <c r="G81" s="84"/>
      <c r="H81" s="83"/>
      <c r="I81" s="84"/>
      <c r="J81" s="83">
        <v>0</v>
      </c>
      <c r="K81" s="84"/>
    </row>
    <row r="82" spans="2:11" ht="12.75" hidden="1" customHeight="1" x14ac:dyDescent="0.25">
      <c r="B82" s="152"/>
      <c r="C82" s="55"/>
      <c r="D82" s="55" t="str">
        <f>$D$14</f>
        <v>year 2025</v>
      </c>
      <c r="E82" s="127">
        <v>0</v>
      </c>
      <c r="F82" s="125"/>
      <c r="G82" s="126"/>
      <c r="H82" s="125"/>
      <c r="I82" s="126"/>
      <c r="J82" s="125">
        <v>0</v>
      </c>
      <c r="K82" s="126"/>
    </row>
    <row r="83" spans="2:11" ht="12.75" hidden="1" customHeight="1" x14ac:dyDescent="0.25">
      <c r="B83" s="152" t="s">
        <v>157</v>
      </c>
      <c r="C83" s="81" t="s">
        <v>158</v>
      </c>
      <c r="D83" s="82" t="str">
        <f>$D$13</f>
        <v>year 2026</v>
      </c>
      <c r="E83" s="121">
        <v>0</v>
      </c>
      <c r="F83" s="83"/>
      <c r="G83" s="84"/>
      <c r="H83" s="83"/>
      <c r="I83" s="84"/>
      <c r="J83" s="83">
        <v>0</v>
      </c>
      <c r="K83" s="84"/>
    </row>
    <row r="84" spans="2:11" ht="12.75" hidden="1" customHeight="1" x14ac:dyDescent="0.25">
      <c r="B84" s="152"/>
      <c r="C84" s="55"/>
      <c r="D84" s="55" t="str">
        <f>$D$14</f>
        <v>year 2025</v>
      </c>
      <c r="E84" s="127">
        <v>0</v>
      </c>
      <c r="F84" s="125"/>
      <c r="G84" s="126"/>
      <c r="H84" s="125"/>
      <c r="I84" s="126"/>
      <c r="J84" s="125">
        <v>0</v>
      </c>
      <c r="K84" s="126"/>
    </row>
    <row r="85" spans="2:11" ht="12.75" hidden="1" customHeight="1" x14ac:dyDescent="0.25">
      <c r="B85" s="152" t="s">
        <v>159</v>
      </c>
      <c r="C85" s="81" t="s">
        <v>160</v>
      </c>
      <c r="D85" s="82" t="str">
        <f>$D$13</f>
        <v>year 2026</v>
      </c>
      <c r="E85" s="121">
        <v>0</v>
      </c>
      <c r="F85" s="83"/>
      <c r="G85" s="84"/>
      <c r="H85" s="83"/>
      <c r="I85" s="84"/>
      <c r="J85" s="83">
        <v>0</v>
      </c>
      <c r="K85" s="84"/>
    </row>
    <row r="86" spans="2:11" ht="12.75" hidden="1" customHeight="1" x14ac:dyDescent="0.25">
      <c r="B86" s="152"/>
      <c r="C86" s="55"/>
      <c r="D86" s="55" t="str">
        <f>$D$14</f>
        <v>year 2025</v>
      </c>
      <c r="E86" s="127">
        <v>0</v>
      </c>
      <c r="F86" s="125"/>
      <c r="G86" s="126"/>
      <c r="H86" s="125"/>
      <c r="I86" s="126"/>
      <c r="J86" s="125">
        <v>0</v>
      </c>
      <c r="K86" s="126"/>
    </row>
    <row r="87" spans="2:11" ht="12.75" hidden="1" customHeight="1" x14ac:dyDescent="0.25">
      <c r="B87" s="152" t="s">
        <v>161</v>
      </c>
      <c r="C87" s="81" t="s">
        <v>162</v>
      </c>
      <c r="D87" s="82" t="str">
        <f>$D$13</f>
        <v>year 2026</v>
      </c>
      <c r="E87" s="121">
        <v>0</v>
      </c>
      <c r="F87" s="83"/>
      <c r="G87" s="84"/>
      <c r="H87" s="83"/>
      <c r="I87" s="84"/>
      <c r="J87" s="83">
        <v>0</v>
      </c>
      <c r="K87" s="84"/>
    </row>
    <row r="88" spans="2:11" ht="12.75" hidden="1" customHeight="1" x14ac:dyDescent="0.25">
      <c r="B88" s="152"/>
      <c r="C88" s="55"/>
      <c r="D88" s="55" t="str">
        <f>$D$14</f>
        <v>year 2025</v>
      </c>
      <c r="E88" s="127">
        <v>0</v>
      </c>
      <c r="F88" s="125"/>
      <c r="G88" s="126"/>
      <c r="H88" s="125"/>
      <c r="I88" s="126"/>
      <c r="J88" s="125">
        <v>0</v>
      </c>
      <c r="K88" s="126"/>
    </row>
    <row r="89" spans="2:11" ht="12.75" hidden="1" customHeight="1" x14ac:dyDescent="0.25">
      <c r="B89" s="152" t="s">
        <v>163</v>
      </c>
      <c r="C89" s="81" t="s">
        <v>164</v>
      </c>
      <c r="D89" s="82" t="str">
        <f>$D$13</f>
        <v>year 2026</v>
      </c>
      <c r="E89" s="121">
        <v>0</v>
      </c>
      <c r="F89" s="83"/>
      <c r="G89" s="84"/>
      <c r="H89" s="83"/>
      <c r="I89" s="84"/>
      <c r="J89" s="83">
        <v>0</v>
      </c>
      <c r="K89" s="84"/>
    </row>
    <row r="90" spans="2:11" ht="12.75" hidden="1" customHeight="1" x14ac:dyDescent="0.25">
      <c r="B90" s="154"/>
      <c r="C90" s="155"/>
      <c r="D90" s="155" t="str">
        <f>$D$14</f>
        <v>year 2025</v>
      </c>
      <c r="E90" s="134">
        <v>0</v>
      </c>
      <c r="F90" s="132"/>
      <c r="G90" s="133"/>
      <c r="H90" s="132"/>
      <c r="I90" s="133"/>
      <c r="J90" s="132">
        <v>0</v>
      </c>
      <c r="K90" s="133"/>
    </row>
    <row r="91" spans="2:11" ht="20.25" customHeight="1" x14ac:dyDescent="0.25">
      <c r="C91" s="156" t="str">
        <f>IF(INT(AktJahrMonat)&gt;201503,"","Note: Detailed further cover assets are only recorded as from Q2 2014; for previous quarters no suitable data is yet available.")</f>
        <v/>
      </c>
      <c r="D91" s="157"/>
      <c r="E91" s="157"/>
      <c r="F91" s="157"/>
      <c r="H91" s="157"/>
      <c r="J91" s="157"/>
    </row>
    <row r="92" spans="2:11" ht="6" customHeight="1" x14ac:dyDescent="0.25"/>
    <row r="93" spans="2:11" x14ac:dyDescent="0.25">
      <c r="C93" s="23"/>
    </row>
  </sheetData>
  <mergeCells count="8">
    <mergeCell ref="H10:H11"/>
    <mergeCell ref="J10:J11"/>
    <mergeCell ref="F8:K8"/>
    <mergeCell ref="F10:F11"/>
    <mergeCell ref="H9:I9"/>
    <mergeCell ref="F9:G9"/>
    <mergeCell ref="J9:K9"/>
    <mergeCell ref="E7:J7"/>
  </mergeCells>
  <printOptions horizontalCentered="1"/>
  <pageMargins left="0.78749999999999998" right="0.59027777777777801" top="0.98402777777777795" bottom="0.98402777777777795" header="0.51180555555555496" footer="0.51180555555555496"/>
  <pageSetup paperSize="9" scale="59" orientation="portrait" r:id="rId1"/>
  <headerFooter>
    <oddFooter>&amp;L&amp;8 &amp;C&amp;8 &amp;R&amp;8 Seite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pageSetUpPr fitToPage="1"/>
  </sheetPr>
  <dimension ref="B1:J93"/>
  <sheetViews>
    <sheetView showGridLines="0" showRowColHeaders="0" view="pageBreakPreview" zoomScaleNormal="100" workbookViewId="0">
      <selection activeCell="E13" sqref="E13"/>
    </sheetView>
  </sheetViews>
  <sheetFormatPr baseColWidth="10" defaultColWidth="9.1796875" defaultRowHeight="12.5" x14ac:dyDescent="0.25"/>
  <cols>
    <col min="1" max="1" width="0.81640625" customWidth="1"/>
    <col min="2" max="2" width="11.453125" hidden="1" customWidth="1"/>
    <col min="3" max="3" width="22.6328125" customWidth="1"/>
    <col min="4" max="4" width="8.6328125" customWidth="1"/>
    <col min="5" max="5" width="18.6328125" customWidth="1"/>
    <col min="6" max="6" width="16" customWidth="1"/>
    <col min="7" max="10" width="19.453125" customWidth="1"/>
    <col min="11" max="1026" width="8.6328125" customWidth="1"/>
  </cols>
  <sheetData>
    <row r="1" spans="2:10" ht="5.25" customHeight="1" x14ac:dyDescent="0.25"/>
    <row r="2" spans="2:10" ht="12.75" customHeight="1" x14ac:dyDescent="0.25">
      <c r="C2" s="233" t="s">
        <v>547</v>
      </c>
      <c r="D2" s="13"/>
      <c r="E2" s="13"/>
      <c r="F2" s="12"/>
      <c r="G2" s="12"/>
      <c r="H2" s="12"/>
      <c r="I2" s="12"/>
      <c r="J2" s="12"/>
    </row>
    <row r="3" spans="2:10" ht="12.75" customHeight="1" x14ac:dyDescent="0.25">
      <c r="H3" s="12"/>
      <c r="I3" s="12"/>
      <c r="J3" s="12"/>
    </row>
    <row r="4" spans="2:10" ht="12.75" customHeight="1" x14ac:dyDescent="0.25">
      <c r="C4" s="63" t="s">
        <v>561</v>
      </c>
      <c r="D4" s="13"/>
      <c r="E4" s="13"/>
      <c r="F4" s="12"/>
      <c r="G4" s="12"/>
      <c r="H4" s="12"/>
      <c r="I4" s="12"/>
      <c r="J4" s="12"/>
    </row>
    <row r="5" spans="2:10" ht="15" customHeight="1" x14ac:dyDescent="0.25">
      <c r="C5" s="63" t="str">
        <f>UebInstitutQuartal</f>
        <v>3. Quarter 2026</v>
      </c>
      <c r="D5" s="12"/>
      <c r="E5" s="12"/>
      <c r="F5" s="12"/>
      <c r="G5" s="12"/>
      <c r="H5" s="12"/>
      <c r="I5" s="12"/>
      <c r="J5" s="12"/>
    </row>
    <row r="6" spans="2:10" ht="12.75" customHeight="1" x14ac:dyDescent="0.25">
      <c r="C6" s="12"/>
      <c r="D6" s="12"/>
      <c r="E6" s="12"/>
      <c r="F6" s="12"/>
      <c r="G6" s="12"/>
      <c r="H6" s="12"/>
      <c r="I6" s="12"/>
      <c r="J6" s="12"/>
    </row>
    <row r="7" spans="2:10" ht="15" customHeight="1" x14ac:dyDescent="0.3">
      <c r="C7" s="148"/>
      <c r="D7" s="23"/>
      <c r="E7" s="298" t="s">
        <v>562</v>
      </c>
      <c r="F7" s="299"/>
      <c r="G7" s="299"/>
      <c r="H7" s="299"/>
      <c r="I7" s="299"/>
      <c r="J7" s="300"/>
    </row>
    <row r="8" spans="2:10" ht="12.75" customHeight="1" x14ac:dyDescent="0.25">
      <c r="C8" s="23"/>
      <c r="D8" s="23"/>
      <c r="E8" s="349" t="s">
        <v>57</v>
      </c>
      <c r="F8" s="252" t="s">
        <v>74</v>
      </c>
      <c r="G8" s="252"/>
      <c r="H8" s="252"/>
      <c r="I8" s="252"/>
      <c r="J8" s="355"/>
    </row>
    <row r="9" spans="2:10" ht="25.5" customHeight="1" x14ac:dyDescent="0.25">
      <c r="C9" s="23"/>
      <c r="D9" s="23"/>
      <c r="E9" s="301"/>
      <c r="F9" s="460" t="s">
        <v>563</v>
      </c>
      <c r="G9" s="461"/>
      <c r="H9" s="451" t="s">
        <v>564</v>
      </c>
      <c r="I9" s="448" t="s">
        <v>565</v>
      </c>
      <c r="J9" s="455"/>
    </row>
    <row r="10" spans="2:10" ht="12.75" customHeight="1" x14ac:dyDescent="0.25">
      <c r="C10" s="23"/>
      <c r="D10" s="23"/>
      <c r="E10" s="301"/>
      <c r="F10" s="456" t="s">
        <v>566</v>
      </c>
      <c r="G10" s="231" t="s">
        <v>74</v>
      </c>
      <c r="H10" s="463"/>
      <c r="I10" s="458" t="s">
        <v>566</v>
      </c>
      <c r="J10" s="352" t="s">
        <v>74</v>
      </c>
    </row>
    <row r="11" spans="2:10" ht="53.25" customHeight="1" x14ac:dyDescent="0.25">
      <c r="C11" s="103"/>
      <c r="D11" s="103"/>
      <c r="E11" s="303"/>
      <c r="F11" s="457"/>
      <c r="G11" s="350" t="s">
        <v>554</v>
      </c>
      <c r="H11" s="464"/>
      <c r="I11" s="459"/>
      <c r="J11" s="353" t="s">
        <v>554</v>
      </c>
    </row>
    <row r="12" spans="2:10" ht="12.75" customHeight="1" x14ac:dyDescent="0.25">
      <c r="B12" s="149"/>
      <c r="C12" s="150" t="s">
        <v>86</v>
      </c>
      <c r="D12" s="151" t="str">
        <f>AktQuartal</f>
        <v>3. Quarter</v>
      </c>
      <c r="E12" s="264" t="str">
        <f>Einheit_Waehrung</f>
        <v>€ mn.</v>
      </c>
      <c r="F12" s="265" t="str">
        <f>E12</f>
        <v>€ mn.</v>
      </c>
      <c r="G12" s="265" t="str">
        <f>E12</f>
        <v>€ mn.</v>
      </c>
      <c r="H12" s="265" t="str">
        <f>G12</f>
        <v>€ mn.</v>
      </c>
      <c r="I12" s="265" t="str">
        <f>F12</f>
        <v>€ mn.</v>
      </c>
      <c r="J12" s="267" t="str">
        <f>G12</f>
        <v>€ mn.</v>
      </c>
    </row>
    <row r="13" spans="2:10" ht="12.75" customHeight="1" x14ac:dyDescent="0.25">
      <c r="B13" s="152" t="s">
        <v>87</v>
      </c>
      <c r="C13" s="81" t="s">
        <v>88</v>
      </c>
      <c r="D13" s="82" t="str">
        <f>"year "&amp;AktJahr</f>
        <v>year 2026</v>
      </c>
      <c r="E13" s="268">
        <v>0</v>
      </c>
      <c r="F13" s="83">
        <v>0</v>
      </c>
      <c r="G13" s="83">
        <v>0</v>
      </c>
      <c r="H13" s="122">
        <v>0</v>
      </c>
      <c r="I13" s="122">
        <v>0</v>
      </c>
      <c r="J13" s="269">
        <v>0</v>
      </c>
    </row>
    <row r="14" spans="2:10" ht="12.75" customHeight="1" x14ac:dyDescent="0.25">
      <c r="B14" s="152"/>
      <c r="C14" s="55"/>
      <c r="D14" s="55" t="str">
        <f>"year "&amp;(AktJahr-1)</f>
        <v>year 2025</v>
      </c>
      <c r="E14" s="332">
        <v>0</v>
      </c>
      <c r="F14" s="125">
        <v>0</v>
      </c>
      <c r="G14" s="125">
        <v>0</v>
      </c>
      <c r="H14" s="128">
        <v>0</v>
      </c>
      <c r="I14" s="128">
        <v>0</v>
      </c>
      <c r="J14" s="289">
        <v>0</v>
      </c>
    </row>
    <row r="15" spans="2:10" ht="12.75" hidden="1" customHeight="1" x14ac:dyDescent="0.25">
      <c r="B15" s="152" t="s">
        <v>89</v>
      </c>
      <c r="C15" s="81" t="s">
        <v>90</v>
      </c>
      <c r="D15" s="82" t="str">
        <f>$D$13</f>
        <v>year 2026</v>
      </c>
      <c r="E15" s="268">
        <v>0</v>
      </c>
      <c r="F15" s="83">
        <v>0</v>
      </c>
      <c r="G15" s="83">
        <v>0</v>
      </c>
      <c r="H15" s="122">
        <v>0</v>
      </c>
      <c r="I15" s="122">
        <v>0</v>
      </c>
      <c r="J15" s="269">
        <v>0</v>
      </c>
    </row>
    <row r="16" spans="2:10" ht="12.75" hidden="1" customHeight="1" x14ac:dyDescent="0.25">
      <c r="B16" s="152"/>
      <c r="C16" s="55"/>
      <c r="D16" s="55" t="str">
        <f>$D$14</f>
        <v>year 2025</v>
      </c>
      <c r="E16" s="332">
        <v>0</v>
      </c>
      <c r="F16" s="125">
        <v>0</v>
      </c>
      <c r="G16" s="125">
        <v>0</v>
      </c>
      <c r="H16" s="128">
        <v>0</v>
      </c>
      <c r="I16" s="128">
        <v>0</v>
      </c>
      <c r="J16" s="289">
        <v>0</v>
      </c>
    </row>
    <row r="17" spans="2:10" ht="12.75" hidden="1" customHeight="1" x14ac:dyDescent="0.25">
      <c r="B17" s="153" t="s">
        <v>91</v>
      </c>
      <c r="C17" s="81" t="s">
        <v>92</v>
      </c>
      <c r="D17" s="82" t="str">
        <f>$D$13</f>
        <v>year 2026</v>
      </c>
      <c r="E17" s="268">
        <v>0</v>
      </c>
      <c r="F17" s="83">
        <v>0</v>
      </c>
      <c r="G17" s="83">
        <v>0</v>
      </c>
      <c r="H17" s="122">
        <v>0</v>
      </c>
      <c r="I17" s="122">
        <v>0</v>
      </c>
      <c r="J17" s="269">
        <v>0</v>
      </c>
    </row>
    <row r="18" spans="2:10" ht="12.75" hidden="1" customHeight="1" x14ac:dyDescent="0.25">
      <c r="B18" s="152"/>
      <c r="C18" s="55"/>
      <c r="D18" s="55" t="str">
        <f>$D$14</f>
        <v>year 2025</v>
      </c>
      <c r="E18" s="332">
        <v>0</v>
      </c>
      <c r="F18" s="125">
        <v>0</v>
      </c>
      <c r="G18" s="125">
        <v>0</v>
      </c>
      <c r="H18" s="128">
        <v>0</v>
      </c>
      <c r="I18" s="128">
        <v>0</v>
      </c>
      <c r="J18" s="289">
        <v>0</v>
      </c>
    </row>
    <row r="19" spans="2:10" ht="12.75" hidden="1" customHeight="1" x14ac:dyDescent="0.25">
      <c r="B19" s="153" t="s">
        <v>93</v>
      </c>
      <c r="C19" s="81" t="s">
        <v>94</v>
      </c>
      <c r="D19" s="82" t="str">
        <f>$D$13</f>
        <v>year 2026</v>
      </c>
      <c r="E19" s="268">
        <v>0</v>
      </c>
      <c r="F19" s="83">
        <v>0</v>
      </c>
      <c r="G19" s="83">
        <v>0</v>
      </c>
      <c r="H19" s="122">
        <v>0</v>
      </c>
      <c r="I19" s="122">
        <v>0</v>
      </c>
      <c r="J19" s="269">
        <v>0</v>
      </c>
    </row>
    <row r="20" spans="2:10" ht="12.75" hidden="1" customHeight="1" x14ac:dyDescent="0.25">
      <c r="B20" s="152"/>
      <c r="C20" s="55"/>
      <c r="D20" s="55" t="str">
        <f>$D$14</f>
        <v>year 2025</v>
      </c>
      <c r="E20" s="332">
        <v>0</v>
      </c>
      <c r="F20" s="125">
        <v>0</v>
      </c>
      <c r="G20" s="125">
        <v>0</v>
      </c>
      <c r="H20" s="128">
        <v>0</v>
      </c>
      <c r="I20" s="128">
        <v>0</v>
      </c>
      <c r="J20" s="289">
        <v>0</v>
      </c>
    </row>
    <row r="21" spans="2:10" ht="12.75" hidden="1" customHeight="1" x14ac:dyDescent="0.25">
      <c r="B21" s="153" t="s">
        <v>95</v>
      </c>
      <c r="C21" s="81" t="s">
        <v>96</v>
      </c>
      <c r="D21" s="82" t="str">
        <f>$D$13</f>
        <v>year 2026</v>
      </c>
      <c r="E21" s="268">
        <v>0</v>
      </c>
      <c r="F21" s="83">
        <v>0</v>
      </c>
      <c r="G21" s="83">
        <v>0</v>
      </c>
      <c r="H21" s="122">
        <v>0</v>
      </c>
      <c r="I21" s="122">
        <v>0</v>
      </c>
      <c r="J21" s="269">
        <v>0</v>
      </c>
    </row>
    <row r="22" spans="2:10" ht="12.75" hidden="1" customHeight="1" x14ac:dyDescent="0.25">
      <c r="B22" s="152"/>
      <c r="C22" s="55"/>
      <c r="D22" s="55" t="str">
        <f>$D$14</f>
        <v>year 2025</v>
      </c>
      <c r="E22" s="332">
        <v>0</v>
      </c>
      <c r="F22" s="125">
        <v>0</v>
      </c>
      <c r="G22" s="125">
        <v>0</v>
      </c>
      <c r="H22" s="128">
        <v>0</v>
      </c>
      <c r="I22" s="128">
        <v>0</v>
      </c>
      <c r="J22" s="289">
        <v>0</v>
      </c>
    </row>
    <row r="23" spans="2:10" ht="12.75" hidden="1" customHeight="1" x14ac:dyDescent="0.25">
      <c r="B23" s="153" t="s">
        <v>97</v>
      </c>
      <c r="C23" s="81" t="s">
        <v>98</v>
      </c>
      <c r="D23" s="82" t="str">
        <f>$D$13</f>
        <v>year 2026</v>
      </c>
      <c r="E23" s="268">
        <v>0</v>
      </c>
      <c r="F23" s="83">
        <v>0</v>
      </c>
      <c r="G23" s="83">
        <v>0</v>
      </c>
      <c r="H23" s="122">
        <v>0</v>
      </c>
      <c r="I23" s="122">
        <v>0</v>
      </c>
      <c r="J23" s="269">
        <v>0</v>
      </c>
    </row>
    <row r="24" spans="2:10" ht="12.75" hidden="1" customHeight="1" x14ac:dyDescent="0.25">
      <c r="B24" s="152"/>
      <c r="C24" s="55"/>
      <c r="D24" s="55" t="str">
        <f>$D$14</f>
        <v>year 2025</v>
      </c>
      <c r="E24" s="332">
        <v>0</v>
      </c>
      <c r="F24" s="125">
        <v>0</v>
      </c>
      <c r="G24" s="125">
        <v>0</v>
      </c>
      <c r="H24" s="128">
        <v>0</v>
      </c>
      <c r="I24" s="128">
        <v>0</v>
      </c>
      <c r="J24" s="289">
        <v>0</v>
      </c>
    </row>
    <row r="25" spans="2:10" ht="12.75" hidden="1" customHeight="1" x14ac:dyDescent="0.25">
      <c r="B25" s="153" t="s">
        <v>99</v>
      </c>
      <c r="C25" s="81" t="s">
        <v>100</v>
      </c>
      <c r="D25" s="82" t="str">
        <f>$D$13</f>
        <v>year 2026</v>
      </c>
      <c r="E25" s="268">
        <v>0</v>
      </c>
      <c r="F25" s="83">
        <v>0</v>
      </c>
      <c r="G25" s="83">
        <v>0</v>
      </c>
      <c r="H25" s="122">
        <v>0</v>
      </c>
      <c r="I25" s="122">
        <v>0</v>
      </c>
      <c r="J25" s="269">
        <v>0</v>
      </c>
    </row>
    <row r="26" spans="2:10" ht="12.75" hidden="1" customHeight="1" x14ac:dyDescent="0.25">
      <c r="B26" s="152"/>
      <c r="C26" s="55"/>
      <c r="D26" s="55" t="str">
        <f>$D$14</f>
        <v>year 2025</v>
      </c>
      <c r="E26" s="332">
        <v>0</v>
      </c>
      <c r="F26" s="125">
        <v>0</v>
      </c>
      <c r="G26" s="125">
        <v>0</v>
      </c>
      <c r="H26" s="128">
        <v>0</v>
      </c>
      <c r="I26" s="128">
        <v>0</v>
      </c>
      <c r="J26" s="289">
        <v>0</v>
      </c>
    </row>
    <row r="27" spans="2:10" ht="12.75" hidden="1" customHeight="1" x14ac:dyDescent="0.25">
      <c r="B27" s="152" t="s">
        <v>101</v>
      </c>
      <c r="C27" s="81" t="s">
        <v>102</v>
      </c>
      <c r="D27" s="82" t="str">
        <f>$D$13</f>
        <v>year 2026</v>
      </c>
      <c r="E27" s="268">
        <v>0</v>
      </c>
      <c r="F27" s="83">
        <v>0</v>
      </c>
      <c r="G27" s="83">
        <v>0</v>
      </c>
      <c r="H27" s="122">
        <v>0</v>
      </c>
      <c r="I27" s="122">
        <v>0</v>
      </c>
      <c r="J27" s="269">
        <v>0</v>
      </c>
    </row>
    <row r="28" spans="2:10" ht="12.75" hidden="1" customHeight="1" x14ac:dyDescent="0.25">
      <c r="B28" s="152"/>
      <c r="C28" s="55"/>
      <c r="D28" s="55" t="str">
        <f>$D$14</f>
        <v>year 2025</v>
      </c>
      <c r="E28" s="332">
        <v>0</v>
      </c>
      <c r="F28" s="125">
        <v>0</v>
      </c>
      <c r="G28" s="125">
        <v>0</v>
      </c>
      <c r="H28" s="128">
        <v>0</v>
      </c>
      <c r="I28" s="128">
        <v>0</v>
      </c>
      <c r="J28" s="289">
        <v>0</v>
      </c>
    </row>
    <row r="29" spans="2:10" ht="12.75" hidden="1" customHeight="1" x14ac:dyDescent="0.25">
      <c r="B29" s="152" t="s">
        <v>103</v>
      </c>
      <c r="C29" s="81" t="s">
        <v>104</v>
      </c>
      <c r="D29" s="82" t="str">
        <f>$D$13</f>
        <v>year 2026</v>
      </c>
      <c r="E29" s="268">
        <v>0</v>
      </c>
      <c r="F29" s="83">
        <v>0</v>
      </c>
      <c r="G29" s="83">
        <v>0</v>
      </c>
      <c r="H29" s="122">
        <v>0</v>
      </c>
      <c r="I29" s="122">
        <v>0</v>
      </c>
      <c r="J29" s="269">
        <v>0</v>
      </c>
    </row>
    <row r="30" spans="2:10" ht="12.75" hidden="1" customHeight="1" x14ac:dyDescent="0.25">
      <c r="B30" s="152"/>
      <c r="C30" s="55"/>
      <c r="D30" s="55" t="str">
        <f>$D$14</f>
        <v>year 2025</v>
      </c>
      <c r="E30" s="332">
        <v>0</v>
      </c>
      <c r="F30" s="125">
        <v>0</v>
      </c>
      <c r="G30" s="125">
        <v>0</v>
      </c>
      <c r="H30" s="128">
        <v>0</v>
      </c>
      <c r="I30" s="128">
        <v>0</v>
      </c>
      <c r="J30" s="289">
        <v>0</v>
      </c>
    </row>
    <row r="31" spans="2:10" ht="12.75" hidden="1" customHeight="1" x14ac:dyDescent="0.25">
      <c r="B31" s="152" t="s">
        <v>105</v>
      </c>
      <c r="C31" s="81" t="s">
        <v>106</v>
      </c>
      <c r="D31" s="82" t="str">
        <f>$D$13</f>
        <v>year 2026</v>
      </c>
      <c r="E31" s="268">
        <v>0</v>
      </c>
      <c r="F31" s="83">
        <v>0</v>
      </c>
      <c r="G31" s="83">
        <v>0</v>
      </c>
      <c r="H31" s="122">
        <v>0</v>
      </c>
      <c r="I31" s="122">
        <v>0</v>
      </c>
      <c r="J31" s="269">
        <v>0</v>
      </c>
    </row>
    <row r="32" spans="2:10" ht="12.75" hidden="1" customHeight="1" x14ac:dyDescent="0.25">
      <c r="B32" s="152"/>
      <c r="C32" s="55"/>
      <c r="D32" s="55" t="str">
        <f>$D$14</f>
        <v>year 2025</v>
      </c>
      <c r="E32" s="332">
        <v>0</v>
      </c>
      <c r="F32" s="125">
        <v>0</v>
      </c>
      <c r="G32" s="125">
        <v>0</v>
      </c>
      <c r="H32" s="128">
        <v>0</v>
      </c>
      <c r="I32" s="128">
        <v>0</v>
      </c>
      <c r="J32" s="289">
        <v>0</v>
      </c>
    </row>
    <row r="33" spans="2:10" ht="12.75" hidden="1" customHeight="1" x14ac:dyDescent="0.25">
      <c r="B33" s="152" t="s">
        <v>107</v>
      </c>
      <c r="C33" s="81" t="s">
        <v>108</v>
      </c>
      <c r="D33" s="82" t="str">
        <f>$D$13</f>
        <v>year 2026</v>
      </c>
      <c r="E33" s="268">
        <v>0</v>
      </c>
      <c r="F33" s="83">
        <v>0</v>
      </c>
      <c r="G33" s="83">
        <v>0</v>
      </c>
      <c r="H33" s="122">
        <v>0</v>
      </c>
      <c r="I33" s="122">
        <v>0</v>
      </c>
      <c r="J33" s="269">
        <v>0</v>
      </c>
    </row>
    <row r="34" spans="2:10" ht="12.75" hidden="1" customHeight="1" x14ac:dyDescent="0.25">
      <c r="B34" s="152"/>
      <c r="C34" s="55"/>
      <c r="D34" s="55" t="str">
        <f>$D$14</f>
        <v>year 2025</v>
      </c>
      <c r="E34" s="332">
        <v>0</v>
      </c>
      <c r="F34" s="125">
        <v>0</v>
      </c>
      <c r="G34" s="125">
        <v>0</v>
      </c>
      <c r="H34" s="128">
        <v>0</v>
      </c>
      <c r="I34" s="128">
        <v>0</v>
      </c>
      <c r="J34" s="289">
        <v>0</v>
      </c>
    </row>
    <row r="35" spans="2:10" ht="12.75" hidden="1" customHeight="1" x14ac:dyDescent="0.25">
      <c r="B35" s="152" t="s">
        <v>109</v>
      </c>
      <c r="C35" s="81" t="s">
        <v>110</v>
      </c>
      <c r="D35" s="82" t="str">
        <f>$D$13</f>
        <v>year 2026</v>
      </c>
      <c r="E35" s="268">
        <v>0</v>
      </c>
      <c r="F35" s="83">
        <v>0</v>
      </c>
      <c r="G35" s="83">
        <v>0</v>
      </c>
      <c r="H35" s="122">
        <v>0</v>
      </c>
      <c r="I35" s="122">
        <v>0</v>
      </c>
      <c r="J35" s="269">
        <v>0</v>
      </c>
    </row>
    <row r="36" spans="2:10" ht="12.75" hidden="1" customHeight="1" x14ac:dyDescent="0.25">
      <c r="B36" s="152"/>
      <c r="C36" s="55"/>
      <c r="D36" s="55" t="str">
        <f>$D$14</f>
        <v>year 2025</v>
      </c>
      <c r="E36" s="332">
        <v>0</v>
      </c>
      <c r="F36" s="125">
        <v>0</v>
      </c>
      <c r="G36" s="125">
        <v>0</v>
      </c>
      <c r="H36" s="128">
        <v>0</v>
      </c>
      <c r="I36" s="128">
        <v>0</v>
      </c>
      <c r="J36" s="289">
        <v>0</v>
      </c>
    </row>
    <row r="37" spans="2:10" ht="12.75" hidden="1" customHeight="1" x14ac:dyDescent="0.25">
      <c r="B37" s="152" t="s">
        <v>111</v>
      </c>
      <c r="C37" s="81" t="s">
        <v>112</v>
      </c>
      <c r="D37" s="82" t="str">
        <f>$D$13</f>
        <v>year 2026</v>
      </c>
      <c r="E37" s="268">
        <v>0</v>
      </c>
      <c r="F37" s="83">
        <v>0</v>
      </c>
      <c r="G37" s="83">
        <v>0</v>
      </c>
      <c r="H37" s="122">
        <v>0</v>
      </c>
      <c r="I37" s="122">
        <v>0</v>
      </c>
      <c r="J37" s="269">
        <v>0</v>
      </c>
    </row>
    <row r="38" spans="2:10" ht="12.75" hidden="1" customHeight="1" x14ac:dyDescent="0.25">
      <c r="B38" s="152"/>
      <c r="C38" s="55"/>
      <c r="D38" s="55" t="str">
        <f>$D$14</f>
        <v>year 2025</v>
      </c>
      <c r="E38" s="332">
        <v>0</v>
      </c>
      <c r="F38" s="125">
        <v>0</v>
      </c>
      <c r="G38" s="125">
        <v>0</v>
      </c>
      <c r="H38" s="128">
        <v>0</v>
      </c>
      <c r="I38" s="128">
        <v>0</v>
      </c>
      <c r="J38" s="289">
        <v>0</v>
      </c>
    </row>
    <row r="39" spans="2:10" ht="12.75" hidden="1" customHeight="1" x14ac:dyDescent="0.25">
      <c r="B39" s="152" t="s">
        <v>113</v>
      </c>
      <c r="C39" s="81" t="s">
        <v>114</v>
      </c>
      <c r="D39" s="82" t="str">
        <f>$D$13</f>
        <v>year 2026</v>
      </c>
      <c r="E39" s="268">
        <v>0</v>
      </c>
      <c r="F39" s="83">
        <v>0</v>
      </c>
      <c r="G39" s="83">
        <v>0</v>
      </c>
      <c r="H39" s="122">
        <v>0</v>
      </c>
      <c r="I39" s="122">
        <v>0</v>
      </c>
      <c r="J39" s="269">
        <v>0</v>
      </c>
    </row>
    <row r="40" spans="2:10" ht="12.75" hidden="1" customHeight="1" x14ac:dyDescent="0.25">
      <c r="B40" s="152"/>
      <c r="C40" s="55"/>
      <c r="D40" s="55" t="str">
        <f>$D$14</f>
        <v>year 2025</v>
      </c>
      <c r="E40" s="332">
        <v>0</v>
      </c>
      <c r="F40" s="125">
        <v>0</v>
      </c>
      <c r="G40" s="125">
        <v>0</v>
      </c>
      <c r="H40" s="128">
        <v>0</v>
      </c>
      <c r="I40" s="128">
        <v>0</v>
      </c>
      <c r="J40" s="289">
        <v>0</v>
      </c>
    </row>
    <row r="41" spans="2:10" ht="12.75" hidden="1" customHeight="1" x14ac:dyDescent="0.25">
      <c r="B41" s="152" t="s">
        <v>115</v>
      </c>
      <c r="C41" s="81" t="s">
        <v>116</v>
      </c>
      <c r="D41" s="82" t="str">
        <f>$D$13</f>
        <v>year 2026</v>
      </c>
      <c r="E41" s="268">
        <v>0</v>
      </c>
      <c r="F41" s="83">
        <v>0</v>
      </c>
      <c r="G41" s="83">
        <v>0</v>
      </c>
      <c r="H41" s="122">
        <v>0</v>
      </c>
      <c r="I41" s="122">
        <v>0</v>
      </c>
      <c r="J41" s="269">
        <v>0</v>
      </c>
    </row>
    <row r="42" spans="2:10" ht="12.75" hidden="1" customHeight="1" x14ac:dyDescent="0.25">
      <c r="B42" s="152"/>
      <c r="C42" s="55"/>
      <c r="D42" s="55" t="str">
        <f>$D$14</f>
        <v>year 2025</v>
      </c>
      <c r="E42" s="332">
        <v>0</v>
      </c>
      <c r="F42" s="125">
        <v>0</v>
      </c>
      <c r="G42" s="125">
        <v>0</v>
      </c>
      <c r="H42" s="128">
        <v>0</v>
      </c>
      <c r="I42" s="128">
        <v>0</v>
      </c>
      <c r="J42" s="289">
        <v>0</v>
      </c>
    </row>
    <row r="43" spans="2:10" ht="12.75" hidden="1" customHeight="1" x14ac:dyDescent="0.25">
      <c r="B43" s="152" t="s">
        <v>117</v>
      </c>
      <c r="C43" s="81" t="s">
        <v>118</v>
      </c>
      <c r="D43" s="82" t="str">
        <f>$D$13</f>
        <v>year 2026</v>
      </c>
      <c r="E43" s="268">
        <v>0</v>
      </c>
      <c r="F43" s="83">
        <v>0</v>
      </c>
      <c r="G43" s="83">
        <v>0</v>
      </c>
      <c r="H43" s="122">
        <v>0</v>
      </c>
      <c r="I43" s="122">
        <v>0</v>
      </c>
      <c r="J43" s="269">
        <v>0</v>
      </c>
    </row>
    <row r="44" spans="2:10" ht="12.75" hidden="1" customHeight="1" x14ac:dyDescent="0.25">
      <c r="B44" s="152"/>
      <c r="C44" s="55"/>
      <c r="D44" s="55" t="str">
        <f>$D$14</f>
        <v>year 2025</v>
      </c>
      <c r="E44" s="332">
        <v>0</v>
      </c>
      <c r="F44" s="125">
        <v>0</v>
      </c>
      <c r="G44" s="125">
        <v>0</v>
      </c>
      <c r="H44" s="128">
        <v>0</v>
      </c>
      <c r="I44" s="128">
        <v>0</v>
      </c>
      <c r="J44" s="289">
        <v>0</v>
      </c>
    </row>
    <row r="45" spans="2:10" ht="12.75" hidden="1" customHeight="1" x14ac:dyDescent="0.25">
      <c r="B45" s="152" t="s">
        <v>119</v>
      </c>
      <c r="C45" s="81" t="s">
        <v>120</v>
      </c>
      <c r="D45" s="82" t="str">
        <f>$D$13</f>
        <v>year 2026</v>
      </c>
      <c r="E45" s="268">
        <v>0</v>
      </c>
      <c r="F45" s="83">
        <v>0</v>
      </c>
      <c r="G45" s="83">
        <v>0</v>
      </c>
      <c r="H45" s="122">
        <v>0</v>
      </c>
      <c r="I45" s="122">
        <v>0</v>
      </c>
      <c r="J45" s="269">
        <v>0</v>
      </c>
    </row>
    <row r="46" spans="2:10" ht="12.75" hidden="1" customHeight="1" x14ac:dyDescent="0.25">
      <c r="B46" s="152"/>
      <c r="C46" s="55"/>
      <c r="D46" s="55" t="str">
        <f>$D$14</f>
        <v>year 2025</v>
      </c>
      <c r="E46" s="332">
        <v>0</v>
      </c>
      <c r="F46" s="125">
        <v>0</v>
      </c>
      <c r="G46" s="125">
        <v>0</v>
      </c>
      <c r="H46" s="128">
        <v>0</v>
      </c>
      <c r="I46" s="128">
        <v>0</v>
      </c>
      <c r="J46" s="289">
        <v>0</v>
      </c>
    </row>
    <row r="47" spans="2:10" ht="12.75" hidden="1" customHeight="1" x14ac:dyDescent="0.25">
      <c r="B47" s="152" t="s">
        <v>121</v>
      </c>
      <c r="C47" s="81" t="s">
        <v>122</v>
      </c>
      <c r="D47" s="82" t="str">
        <f>$D$13</f>
        <v>year 2026</v>
      </c>
      <c r="E47" s="268">
        <v>0</v>
      </c>
      <c r="F47" s="83">
        <v>0</v>
      </c>
      <c r="G47" s="83">
        <v>0</v>
      </c>
      <c r="H47" s="122">
        <v>0</v>
      </c>
      <c r="I47" s="122">
        <v>0</v>
      </c>
      <c r="J47" s="269">
        <v>0</v>
      </c>
    </row>
    <row r="48" spans="2:10" ht="12.75" hidden="1" customHeight="1" x14ac:dyDescent="0.25">
      <c r="B48" s="152"/>
      <c r="C48" s="55"/>
      <c r="D48" s="55" t="str">
        <f>$D$14</f>
        <v>year 2025</v>
      </c>
      <c r="E48" s="332">
        <v>0</v>
      </c>
      <c r="F48" s="125">
        <v>0</v>
      </c>
      <c r="G48" s="125">
        <v>0</v>
      </c>
      <c r="H48" s="128">
        <v>0</v>
      </c>
      <c r="I48" s="128">
        <v>0</v>
      </c>
      <c r="J48" s="289">
        <v>0</v>
      </c>
    </row>
    <row r="49" spans="2:10" ht="12.75" hidden="1" customHeight="1" x14ac:dyDescent="0.25">
      <c r="B49" s="152" t="s">
        <v>123</v>
      </c>
      <c r="C49" s="81" t="s">
        <v>124</v>
      </c>
      <c r="D49" s="82" t="str">
        <f>$D$13</f>
        <v>year 2026</v>
      </c>
      <c r="E49" s="268">
        <v>0</v>
      </c>
      <c r="F49" s="83">
        <v>0</v>
      </c>
      <c r="G49" s="83">
        <v>0</v>
      </c>
      <c r="H49" s="122">
        <v>0</v>
      </c>
      <c r="I49" s="122">
        <v>0</v>
      </c>
      <c r="J49" s="269">
        <v>0</v>
      </c>
    </row>
    <row r="50" spans="2:10" ht="12.75" hidden="1" customHeight="1" x14ac:dyDescent="0.25">
      <c r="B50" s="152"/>
      <c r="C50" s="55"/>
      <c r="D50" s="55" t="str">
        <f>$D$14</f>
        <v>year 2025</v>
      </c>
      <c r="E50" s="332">
        <v>0</v>
      </c>
      <c r="F50" s="125">
        <v>0</v>
      </c>
      <c r="G50" s="125">
        <v>0</v>
      </c>
      <c r="H50" s="128">
        <v>0</v>
      </c>
      <c r="I50" s="128">
        <v>0</v>
      </c>
      <c r="J50" s="289">
        <v>0</v>
      </c>
    </row>
    <row r="51" spans="2:10" ht="12.75" hidden="1" customHeight="1" x14ac:dyDescent="0.25">
      <c r="B51" s="152" t="s">
        <v>125</v>
      </c>
      <c r="C51" s="81" t="s">
        <v>126</v>
      </c>
      <c r="D51" s="82" t="str">
        <f>$D$13</f>
        <v>year 2026</v>
      </c>
      <c r="E51" s="268">
        <v>0</v>
      </c>
      <c r="F51" s="83">
        <v>0</v>
      </c>
      <c r="G51" s="83">
        <v>0</v>
      </c>
      <c r="H51" s="122">
        <v>0</v>
      </c>
      <c r="I51" s="122">
        <v>0</v>
      </c>
      <c r="J51" s="269">
        <v>0</v>
      </c>
    </row>
    <row r="52" spans="2:10" ht="12.75" hidden="1" customHeight="1" x14ac:dyDescent="0.25">
      <c r="B52" s="152"/>
      <c r="C52" s="55"/>
      <c r="D52" s="55" t="str">
        <f>$D$14</f>
        <v>year 2025</v>
      </c>
      <c r="E52" s="332">
        <v>0</v>
      </c>
      <c r="F52" s="125">
        <v>0</v>
      </c>
      <c r="G52" s="125">
        <v>0</v>
      </c>
      <c r="H52" s="128">
        <v>0</v>
      </c>
      <c r="I52" s="128">
        <v>0</v>
      </c>
      <c r="J52" s="289">
        <v>0</v>
      </c>
    </row>
    <row r="53" spans="2:10" ht="12.75" hidden="1" customHeight="1" x14ac:dyDescent="0.25">
      <c r="B53" s="152" t="s">
        <v>127</v>
      </c>
      <c r="C53" s="81" t="s">
        <v>128</v>
      </c>
      <c r="D53" s="82" t="str">
        <f>$D$13</f>
        <v>year 2026</v>
      </c>
      <c r="E53" s="268">
        <v>0</v>
      </c>
      <c r="F53" s="83">
        <v>0</v>
      </c>
      <c r="G53" s="83">
        <v>0</v>
      </c>
      <c r="H53" s="122">
        <v>0</v>
      </c>
      <c r="I53" s="122">
        <v>0</v>
      </c>
      <c r="J53" s="269">
        <v>0</v>
      </c>
    </row>
    <row r="54" spans="2:10" ht="12.75" hidden="1" customHeight="1" x14ac:dyDescent="0.25">
      <c r="B54" s="152"/>
      <c r="C54" s="55"/>
      <c r="D54" s="55" t="str">
        <f>$D$14</f>
        <v>year 2025</v>
      </c>
      <c r="E54" s="335">
        <v>0</v>
      </c>
      <c r="F54" s="293">
        <v>0</v>
      </c>
      <c r="G54" s="293">
        <v>0</v>
      </c>
      <c r="H54" s="351">
        <v>0</v>
      </c>
      <c r="I54" s="351">
        <v>0</v>
      </c>
      <c r="J54" s="295">
        <v>0</v>
      </c>
    </row>
    <row r="55" spans="2:10" ht="12.75" hidden="1" customHeight="1" x14ac:dyDescent="0.25">
      <c r="B55" s="152" t="s">
        <v>129</v>
      </c>
      <c r="C55" s="81" t="s">
        <v>130</v>
      </c>
      <c r="D55" s="82" t="str">
        <f>$D$13</f>
        <v>year 2026</v>
      </c>
      <c r="E55" s="354">
        <v>0</v>
      </c>
      <c r="F55" s="262">
        <v>0</v>
      </c>
      <c r="G55" s="262">
        <v>0</v>
      </c>
      <c r="H55" s="263"/>
      <c r="I55" s="263"/>
      <c r="J55" s="262">
        <v>0</v>
      </c>
    </row>
    <row r="56" spans="2:10" ht="12.75" hidden="1" customHeight="1" x14ac:dyDescent="0.25">
      <c r="B56" s="152"/>
      <c r="C56" s="55"/>
      <c r="D56" s="55" t="str">
        <f>$D$14</f>
        <v>year 2025</v>
      </c>
      <c r="E56" s="127">
        <v>0</v>
      </c>
      <c r="F56" s="125">
        <v>0</v>
      </c>
      <c r="G56" s="125">
        <v>0</v>
      </c>
      <c r="H56" s="126"/>
      <c r="I56" s="126"/>
      <c r="J56" s="125">
        <v>0</v>
      </c>
    </row>
    <row r="57" spans="2:10" ht="12.75" hidden="1" customHeight="1" x14ac:dyDescent="0.25">
      <c r="B57" s="152" t="s">
        <v>131</v>
      </c>
      <c r="C57" s="81" t="s">
        <v>132</v>
      </c>
      <c r="D57" s="82" t="str">
        <f>$D$13</f>
        <v>year 2026</v>
      </c>
      <c r="E57" s="121">
        <v>0</v>
      </c>
      <c r="F57" s="83">
        <v>0</v>
      </c>
      <c r="G57" s="83">
        <v>0</v>
      </c>
      <c r="H57" s="84"/>
      <c r="I57" s="84"/>
      <c r="J57" s="83">
        <v>0</v>
      </c>
    </row>
    <row r="58" spans="2:10" ht="12.75" hidden="1" customHeight="1" x14ac:dyDescent="0.25">
      <c r="B58" s="152"/>
      <c r="C58" s="55"/>
      <c r="D58" s="55" t="str">
        <f>$D$14</f>
        <v>year 2025</v>
      </c>
      <c r="E58" s="127">
        <v>0</v>
      </c>
      <c r="F58" s="125">
        <v>0</v>
      </c>
      <c r="G58" s="125">
        <v>0</v>
      </c>
      <c r="H58" s="126"/>
      <c r="I58" s="126"/>
      <c r="J58" s="125">
        <v>0</v>
      </c>
    </row>
    <row r="59" spans="2:10" ht="12.75" hidden="1" customHeight="1" x14ac:dyDescent="0.25">
      <c r="B59" s="152" t="s">
        <v>133</v>
      </c>
      <c r="C59" s="81" t="s">
        <v>134</v>
      </c>
      <c r="D59" s="82" t="str">
        <f>$D$13</f>
        <v>year 2026</v>
      </c>
      <c r="E59" s="121">
        <v>0</v>
      </c>
      <c r="F59" s="83">
        <v>0</v>
      </c>
      <c r="G59" s="83">
        <v>0</v>
      </c>
      <c r="H59" s="84"/>
      <c r="I59" s="84"/>
      <c r="J59" s="83">
        <v>0</v>
      </c>
    </row>
    <row r="60" spans="2:10" ht="12.75" hidden="1" customHeight="1" x14ac:dyDescent="0.25">
      <c r="B60" s="152"/>
      <c r="C60" s="55"/>
      <c r="D60" s="55" t="str">
        <f>$D$14</f>
        <v>year 2025</v>
      </c>
      <c r="E60" s="127">
        <v>0</v>
      </c>
      <c r="F60" s="125">
        <v>0</v>
      </c>
      <c r="G60" s="125">
        <v>0</v>
      </c>
      <c r="H60" s="126"/>
      <c r="I60" s="126"/>
      <c r="J60" s="125">
        <v>0</v>
      </c>
    </row>
    <row r="61" spans="2:10" ht="12.75" hidden="1" customHeight="1" x14ac:dyDescent="0.25">
      <c r="B61" s="152" t="s">
        <v>135</v>
      </c>
      <c r="C61" s="81" t="s">
        <v>136</v>
      </c>
      <c r="D61" s="82" t="str">
        <f>$D$13</f>
        <v>year 2026</v>
      </c>
      <c r="E61" s="121">
        <v>0</v>
      </c>
      <c r="F61" s="83">
        <v>0</v>
      </c>
      <c r="G61" s="83">
        <v>0</v>
      </c>
      <c r="H61" s="84"/>
      <c r="I61" s="84"/>
      <c r="J61" s="83">
        <v>0</v>
      </c>
    </row>
    <row r="62" spans="2:10" ht="12.75" hidden="1" customHeight="1" x14ac:dyDescent="0.25">
      <c r="B62" s="152"/>
      <c r="C62" s="55"/>
      <c r="D62" s="55" t="str">
        <f>$D$14</f>
        <v>year 2025</v>
      </c>
      <c r="E62" s="127">
        <v>0</v>
      </c>
      <c r="F62" s="125">
        <v>0</v>
      </c>
      <c r="G62" s="125">
        <v>0</v>
      </c>
      <c r="H62" s="126"/>
      <c r="I62" s="126"/>
      <c r="J62" s="125">
        <v>0</v>
      </c>
    </row>
    <row r="63" spans="2:10" ht="12.75" hidden="1" customHeight="1" x14ac:dyDescent="0.25">
      <c r="B63" s="152" t="s">
        <v>137</v>
      </c>
      <c r="C63" s="81" t="s">
        <v>138</v>
      </c>
      <c r="D63" s="82" t="str">
        <f>$D$13</f>
        <v>year 2026</v>
      </c>
      <c r="E63" s="121">
        <v>0</v>
      </c>
      <c r="F63" s="83">
        <v>0</v>
      </c>
      <c r="G63" s="83">
        <v>0</v>
      </c>
      <c r="H63" s="84"/>
      <c r="I63" s="84"/>
      <c r="J63" s="83">
        <v>0</v>
      </c>
    </row>
    <row r="64" spans="2:10" ht="12.75" hidden="1" customHeight="1" x14ac:dyDescent="0.25">
      <c r="B64" s="152"/>
      <c r="C64" s="55"/>
      <c r="D64" s="55" t="str">
        <f>$D$14</f>
        <v>year 2025</v>
      </c>
      <c r="E64" s="127">
        <v>0</v>
      </c>
      <c r="F64" s="125">
        <v>0</v>
      </c>
      <c r="G64" s="125">
        <v>0</v>
      </c>
      <c r="H64" s="126"/>
      <c r="I64" s="126"/>
      <c r="J64" s="125">
        <v>0</v>
      </c>
    </row>
    <row r="65" spans="2:10" ht="12.75" hidden="1" customHeight="1" x14ac:dyDescent="0.25">
      <c r="B65" s="152" t="s">
        <v>139</v>
      </c>
      <c r="C65" s="81" t="s">
        <v>140</v>
      </c>
      <c r="D65" s="82" t="str">
        <f>$D$13</f>
        <v>year 2026</v>
      </c>
      <c r="E65" s="121">
        <v>0</v>
      </c>
      <c r="F65" s="83">
        <v>0</v>
      </c>
      <c r="G65" s="83">
        <v>0</v>
      </c>
      <c r="H65" s="84"/>
      <c r="I65" s="84"/>
      <c r="J65" s="83">
        <v>0</v>
      </c>
    </row>
    <row r="66" spans="2:10" ht="12.75" hidden="1" customHeight="1" x14ac:dyDescent="0.25">
      <c r="B66" s="152"/>
      <c r="C66" s="55"/>
      <c r="D66" s="55" t="str">
        <f>$D$14</f>
        <v>year 2025</v>
      </c>
      <c r="E66" s="127">
        <v>0</v>
      </c>
      <c r="F66" s="125">
        <v>0</v>
      </c>
      <c r="G66" s="125">
        <v>0</v>
      </c>
      <c r="H66" s="126"/>
      <c r="I66" s="126"/>
      <c r="J66" s="125">
        <v>0</v>
      </c>
    </row>
    <row r="67" spans="2:10" ht="12.75" hidden="1" customHeight="1" x14ac:dyDescent="0.25">
      <c r="B67" s="152" t="s">
        <v>141</v>
      </c>
      <c r="C67" s="81" t="s">
        <v>142</v>
      </c>
      <c r="D67" s="82" t="str">
        <f>$D$13</f>
        <v>year 2026</v>
      </c>
      <c r="E67" s="121">
        <v>0</v>
      </c>
      <c r="F67" s="83">
        <v>0</v>
      </c>
      <c r="G67" s="83">
        <v>0</v>
      </c>
      <c r="H67" s="84"/>
      <c r="I67" s="84"/>
      <c r="J67" s="83">
        <v>0</v>
      </c>
    </row>
    <row r="68" spans="2:10" ht="12.75" hidden="1" customHeight="1" x14ac:dyDescent="0.25">
      <c r="B68" s="152"/>
      <c r="C68" s="55"/>
      <c r="D68" s="55" t="str">
        <f>$D$14</f>
        <v>year 2025</v>
      </c>
      <c r="E68" s="127">
        <v>0</v>
      </c>
      <c r="F68" s="125">
        <v>0</v>
      </c>
      <c r="G68" s="125">
        <v>0</v>
      </c>
      <c r="H68" s="126"/>
      <c r="I68" s="126"/>
      <c r="J68" s="125">
        <v>0</v>
      </c>
    </row>
    <row r="69" spans="2:10" ht="12.75" hidden="1" customHeight="1" x14ac:dyDescent="0.25">
      <c r="B69" s="152" t="s">
        <v>143</v>
      </c>
      <c r="C69" s="81" t="s">
        <v>144</v>
      </c>
      <c r="D69" s="82" t="str">
        <f>$D$13</f>
        <v>year 2026</v>
      </c>
      <c r="E69" s="121">
        <v>0</v>
      </c>
      <c r="F69" s="83">
        <v>0</v>
      </c>
      <c r="G69" s="83">
        <v>0</v>
      </c>
      <c r="H69" s="84"/>
      <c r="I69" s="84"/>
      <c r="J69" s="83">
        <v>0</v>
      </c>
    </row>
    <row r="70" spans="2:10" ht="12.75" hidden="1" customHeight="1" x14ac:dyDescent="0.25">
      <c r="B70" s="152"/>
      <c r="C70" s="55"/>
      <c r="D70" s="55" t="str">
        <f>$D$14</f>
        <v>year 2025</v>
      </c>
      <c r="E70" s="127">
        <v>0</v>
      </c>
      <c r="F70" s="125">
        <v>0</v>
      </c>
      <c r="G70" s="125">
        <v>0</v>
      </c>
      <c r="H70" s="126"/>
      <c r="I70" s="126"/>
      <c r="J70" s="125">
        <v>0</v>
      </c>
    </row>
    <row r="71" spans="2:10" ht="12.75" hidden="1" customHeight="1" x14ac:dyDescent="0.25">
      <c r="B71" s="152" t="s">
        <v>145</v>
      </c>
      <c r="C71" s="81" t="s">
        <v>146</v>
      </c>
      <c r="D71" s="82" t="str">
        <f>$D$13</f>
        <v>year 2026</v>
      </c>
      <c r="E71" s="121">
        <v>0</v>
      </c>
      <c r="F71" s="83">
        <v>0</v>
      </c>
      <c r="G71" s="83">
        <v>0</v>
      </c>
      <c r="H71" s="84"/>
      <c r="I71" s="84"/>
      <c r="J71" s="83">
        <v>0</v>
      </c>
    </row>
    <row r="72" spans="2:10" ht="12.75" hidden="1" customHeight="1" x14ac:dyDescent="0.25">
      <c r="B72" s="152"/>
      <c r="C72" s="55"/>
      <c r="D72" s="55" t="str">
        <f>$D$14</f>
        <v>year 2025</v>
      </c>
      <c r="E72" s="127">
        <v>0</v>
      </c>
      <c r="F72" s="125">
        <v>0</v>
      </c>
      <c r="G72" s="125">
        <v>0</v>
      </c>
      <c r="H72" s="126"/>
      <c r="I72" s="126"/>
      <c r="J72" s="125">
        <v>0</v>
      </c>
    </row>
    <row r="73" spans="2:10" ht="12.75" hidden="1" customHeight="1" x14ac:dyDescent="0.25">
      <c r="B73" s="152" t="s">
        <v>147</v>
      </c>
      <c r="C73" s="81" t="s">
        <v>148</v>
      </c>
      <c r="D73" s="82" t="str">
        <f>$D$13</f>
        <v>year 2026</v>
      </c>
      <c r="E73" s="121">
        <v>0</v>
      </c>
      <c r="F73" s="83">
        <v>0</v>
      </c>
      <c r="G73" s="83">
        <v>0</v>
      </c>
      <c r="H73" s="84"/>
      <c r="I73" s="84"/>
      <c r="J73" s="83">
        <v>0</v>
      </c>
    </row>
    <row r="74" spans="2:10" ht="12.75" hidden="1" customHeight="1" x14ac:dyDescent="0.25">
      <c r="B74" s="152"/>
      <c r="C74" s="55"/>
      <c r="D74" s="55" t="str">
        <f>$D$14</f>
        <v>year 2025</v>
      </c>
      <c r="E74" s="127">
        <v>0</v>
      </c>
      <c r="F74" s="125">
        <v>0</v>
      </c>
      <c r="G74" s="125">
        <v>0</v>
      </c>
      <c r="H74" s="126"/>
      <c r="I74" s="126"/>
      <c r="J74" s="125">
        <v>0</v>
      </c>
    </row>
    <row r="75" spans="2:10" ht="12.75" hidden="1" customHeight="1" x14ac:dyDescent="0.25">
      <c r="B75" s="152" t="s">
        <v>149</v>
      </c>
      <c r="C75" s="81" t="s">
        <v>150</v>
      </c>
      <c r="D75" s="82" t="str">
        <f>$D$13</f>
        <v>year 2026</v>
      </c>
      <c r="E75" s="121">
        <v>0</v>
      </c>
      <c r="F75" s="83">
        <v>0</v>
      </c>
      <c r="G75" s="83">
        <v>0</v>
      </c>
      <c r="H75" s="84"/>
      <c r="I75" s="84"/>
      <c r="J75" s="83">
        <v>0</v>
      </c>
    </row>
    <row r="76" spans="2:10" ht="12.75" hidden="1" customHeight="1" x14ac:dyDescent="0.25">
      <c r="B76" s="152"/>
      <c r="C76" s="55"/>
      <c r="D76" s="55" t="str">
        <f>$D$14</f>
        <v>year 2025</v>
      </c>
      <c r="E76" s="127">
        <v>0</v>
      </c>
      <c r="F76" s="125">
        <v>0</v>
      </c>
      <c r="G76" s="125">
        <v>0</v>
      </c>
      <c r="H76" s="126"/>
      <c r="I76" s="126"/>
      <c r="J76" s="125">
        <v>0</v>
      </c>
    </row>
    <row r="77" spans="2:10" ht="12.75" hidden="1" customHeight="1" x14ac:dyDescent="0.25">
      <c r="B77" s="152" t="s">
        <v>151</v>
      </c>
      <c r="C77" s="81" t="s">
        <v>152</v>
      </c>
      <c r="D77" s="82" t="str">
        <f>$D$13</f>
        <v>year 2026</v>
      </c>
      <c r="E77" s="121">
        <v>0</v>
      </c>
      <c r="F77" s="83">
        <v>0</v>
      </c>
      <c r="G77" s="83">
        <v>0</v>
      </c>
      <c r="H77" s="84"/>
      <c r="I77" s="84"/>
      <c r="J77" s="83">
        <v>0</v>
      </c>
    </row>
    <row r="78" spans="2:10" ht="12.75" hidden="1" customHeight="1" x14ac:dyDescent="0.25">
      <c r="B78" s="152"/>
      <c r="C78" s="55"/>
      <c r="D78" s="55" t="str">
        <f>$D$14</f>
        <v>year 2025</v>
      </c>
      <c r="E78" s="127">
        <v>0</v>
      </c>
      <c r="F78" s="125">
        <v>0</v>
      </c>
      <c r="G78" s="125">
        <v>0</v>
      </c>
      <c r="H78" s="126"/>
      <c r="I78" s="126"/>
      <c r="J78" s="125">
        <v>0</v>
      </c>
    </row>
    <row r="79" spans="2:10" ht="12.75" hidden="1" customHeight="1" x14ac:dyDescent="0.25">
      <c r="B79" s="152" t="s">
        <v>153</v>
      </c>
      <c r="C79" s="81" t="s">
        <v>154</v>
      </c>
      <c r="D79" s="82" t="str">
        <f>$D$13</f>
        <v>year 2026</v>
      </c>
      <c r="E79" s="121">
        <v>0</v>
      </c>
      <c r="F79" s="83">
        <v>0</v>
      </c>
      <c r="G79" s="83">
        <v>0</v>
      </c>
      <c r="H79" s="84"/>
      <c r="I79" s="84"/>
      <c r="J79" s="83">
        <v>0</v>
      </c>
    </row>
    <row r="80" spans="2:10" ht="12.75" hidden="1" customHeight="1" x14ac:dyDescent="0.25">
      <c r="B80" s="152"/>
      <c r="C80" s="55"/>
      <c r="D80" s="55" t="str">
        <f>$D$14</f>
        <v>year 2025</v>
      </c>
      <c r="E80" s="127">
        <v>0</v>
      </c>
      <c r="F80" s="125">
        <v>0</v>
      </c>
      <c r="G80" s="125">
        <v>0</v>
      </c>
      <c r="H80" s="126"/>
      <c r="I80" s="126"/>
      <c r="J80" s="125">
        <v>0</v>
      </c>
    </row>
    <row r="81" spans="2:10" ht="12.75" hidden="1" customHeight="1" x14ac:dyDescent="0.25">
      <c r="B81" s="152" t="s">
        <v>155</v>
      </c>
      <c r="C81" s="81" t="s">
        <v>156</v>
      </c>
      <c r="D81" s="82" t="str">
        <f>$D$13</f>
        <v>year 2026</v>
      </c>
      <c r="E81" s="121">
        <v>0</v>
      </c>
      <c r="F81" s="83">
        <v>0</v>
      </c>
      <c r="G81" s="83">
        <v>0</v>
      </c>
      <c r="H81" s="84"/>
      <c r="I81" s="84"/>
      <c r="J81" s="83">
        <v>0</v>
      </c>
    </row>
    <row r="82" spans="2:10" ht="12.75" hidden="1" customHeight="1" x14ac:dyDescent="0.25">
      <c r="B82" s="152"/>
      <c r="C82" s="55"/>
      <c r="D82" s="55" t="str">
        <f>$D$14</f>
        <v>year 2025</v>
      </c>
      <c r="E82" s="127">
        <v>0</v>
      </c>
      <c r="F82" s="125">
        <v>0</v>
      </c>
      <c r="G82" s="125">
        <v>0</v>
      </c>
      <c r="H82" s="126"/>
      <c r="I82" s="126"/>
      <c r="J82" s="125">
        <v>0</v>
      </c>
    </row>
    <row r="83" spans="2:10" ht="12.75" hidden="1" customHeight="1" x14ac:dyDescent="0.25">
      <c r="B83" s="152" t="s">
        <v>157</v>
      </c>
      <c r="C83" s="81" t="s">
        <v>158</v>
      </c>
      <c r="D83" s="82" t="str">
        <f>$D$13</f>
        <v>year 2026</v>
      </c>
      <c r="E83" s="121">
        <v>0</v>
      </c>
      <c r="F83" s="83">
        <v>0</v>
      </c>
      <c r="G83" s="83">
        <v>0</v>
      </c>
      <c r="H83" s="84"/>
      <c r="I83" s="84"/>
      <c r="J83" s="83">
        <v>0</v>
      </c>
    </row>
    <row r="84" spans="2:10" ht="12.75" hidden="1" customHeight="1" x14ac:dyDescent="0.25">
      <c r="B84" s="152"/>
      <c r="C84" s="55"/>
      <c r="D84" s="55" t="str">
        <f>$D$14</f>
        <v>year 2025</v>
      </c>
      <c r="E84" s="127">
        <v>0</v>
      </c>
      <c r="F84" s="125">
        <v>0</v>
      </c>
      <c r="G84" s="125">
        <v>0</v>
      </c>
      <c r="H84" s="126"/>
      <c r="I84" s="126"/>
      <c r="J84" s="125">
        <v>0</v>
      </c>
    </row>
    <row r="85" spans="2:10" ht="12.75" hidden="1" customHeight="1" x14ac:dyDescent="0.25">
      <c r="B85" s="152" t="s">
        <v>159</v>
      </c>
      <c r="C85" s="81" t="s">
        <v>160</v>
      </c>
      <c r="D85" s="82" t="str">
        <f>$D$13</f>
        <v>year 2026</v>
      </c>
      <c r="E85" s="121">
        <v>0</v>
      </c>
      <c r="F85" s="83">
        <v>0</v>
      </c>
      <c r="G85" s="83">
        <v>0</v>
      </c>
      <c r="H85" s="84"/>
      <c r="I85" s="84"/>
      <c r="J85" s="83">
        <v>0</v>
      </c>
    </row>
    <row r="86" spans="2:10" ht="12.75" hidden="1" customHeight="1" x14ac:dyDescent="0.25">
      <c r="B86" s="152"/>
      <c r="C86" s="55"/>
      <c r="D86" s="55" t="str">
        <f>$D$14</f>
        <v>year 2025</v>
      </c>
      <c r="E86" s="127">
        <v>0</v>
      </c>
      <c r="F86" s="125">
        <v>0</v>
      </c>
      <c r="G86" s="125">
        <v>0</v>
      </c>
      <c r="H86" s="126"/>
      <c r="I86" s="126"/>
      <c r="J86" s="125">
        <v>0</v>
      </c>
    </row>
    <row r="87" spans="2:10" ht="12.75" hidden="1" customHeight="1" x14ac:dyDescent="0.25">
      <c r="B87" s="152" t="s">
        <v>161</v>
      </c>
      <c r="C87" s="81" t="s">
        <v>162</v>
      </c>
      <c r="D87" s="82" t="str">
        <f>$D$13</f>
        <v>year 2026</v>
      </c>
      <c r="E87" s="121">
        <v>0</v>
      </c>
      <c r="F87" s="83">
        <v>0</v>
      </c>
      <c r="G87" s="83">
        <v>0</v>
      </c>
      <c r="H87" s="84"/>
      <c r="I87" s="84"/>
      <c r="J87" s="83">
        <v>0</v>
      </c>
    </row>
    <row r="88" spans="2:10" ht="12.75" hidden="1" customHeight="1" x14ac:dyDescent="0.25">
      <c r="B88" s="152"/>
      <c r="C88" s="55"/>
      <c r="D88" s="55" t="str">
        <f>$D$14</f>
        <v>year 2025</v>
      </c>
      <c r="E88" s="127">
        <v>0</v>
      </c>
      <c r="F88" s="125">
        <v>0</v>
      </c>
      <c r="G88" s="125">
        <v>0</v>
      </c>
      <c r="H88" s="126"/>
      <c r="I88" s="126"/>
      <c r="J88" s="125">
        <v>0</v>
      </c>
    </row>
    <row r="89" spans="2:10" ht="12.75" hidden="1" customHeight="1" x14ac:dyDescent="0.25">
      <c r="B89" s="152" t="s">
        <v>163</v>
      </c>
      <c r="C89" s="81" t="s">
        <v>164</v>
      </c>
      <c r="D89" s="82" t="str">
        <f>$D$13</f>
        <v>year 2026</v>
      </c>
      <c r="E89" s="121">
        <v>0</v>
      </c>
      <c r="F89" s="83">
        <v>0</v>
      </c>
      <c r="G89" s="83">
        <v>0</v>
      </c>
      <c r="H89" s="84"/>
      <c r="I89" s="84"/>
      <c r="J89" s="83">
        <v>0</v>
      </c>
    </row>
    <row r="90" spans="2:10" ht="12.75" hidden="1" customHeight="1" x14ac:dyDescent="0.25">
      <c r="B90" s="154"/>
      <c r="C90" s="155"/>
      <c r="D90" s="155" t="str">
        <f>$D$14</f>
        <v>year 2025</v>
      </c>
      <c r="E90" s="134">
        <v>0</v>
      </c>
      <c r="F90" s="132">
        <v>0</v>
      </c>
      <c r="G90" s="132">
        <v>0</v>
      </c>
      <c r="H90" s="133"/>
      <c r="I90" s="133"/>
      <c r="J90" s="132">
        <v>0</v>
      </c>
    </row>
    <row r="91" spans="2:10" ht="20.25" customHeight="1" x14ac:dyDescent="0.25">
      <c r="C91" s="156" t="str">
        <f>IF(INT(AktJahrMonat)&gt;201503,"","Note: Detailed further cover assets are only recorded as from Q2 2014; for previous quarters no suitable data is yet available.")</f>
        <v/>
      </c>
      <c r="D91" s="157"/>
      <c r="E91" s="157"/>
      <c r="F91" s="157"/>
      <c r="G91" s="157"/>
      <c r="H91" s="157"/>
      <c r="I91" s="157"/>
      <c r="J91" s="157"/>
    </row>
    <row r="92" spans="2:10" ht="6" customHeight="1" x14ac:dyDescent="0.25"/>
    <row r="93" spans="2:10" x14ac:dyDescent="0.25">
      <c r="C93" s="23"/>
    </row>
  </sheetData>
  <mergeCells count="5">
    <mergeCell ref="H9:H11"/>
    <mergeCell ref="I10:I11"/>
    <mergeCell ref="F10:F11"/>
    <mergeCell ref="I9:J9"/>
    <mergeCell ref="F9:G9"/>
  </mergeCells>
  <printOptions horizontalCentered="1"/>
  <pageMargins left="0.78749999999999998" right="0.59027777777777801" top="0.98402777777777795" bottom="0.98402777777777795" header="0.51180555555555496" footer="0.51180555555555496"/>
  <pageSetup paperSize="9" scale="62" orientation="portrait" r:id="rId1"/>
  <headerFooter>
    <oddFooter>&amp;L&amp;8 &amp;C&amp;8 &amp;R&amp;8 Seite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pageSetUpPr fitToPage="1"/>
  </sheetPr>
  <dimension ref="B1:J93"/>
  <sheetViews>
    <sheetView showGridLines="0" showRowColHeaders="0" view="pageBreakPreview" zoomScaleNormal="100" workbookViewId="0">
      <selection activeCell="E13" sqref="E13"/>
    </sheetView>
  </sheetViews>
  <sheetFormatPr baseColWidth="10" defaultColWidth="9.1796875" defaultRowHeight="12.5" x14ac:dyDescent="0.25"/>
  <cols>
    <col min="1" max="1" width="0.81640625" customWidth="1"/>
    <col min="2" max="2" width="11.453125" hidden="1" customWidth="1"/>
    <col min="3" max="3" width="22.6328125" customWidth="1"/>
    <col min="4" max="4" width="8.6328125" customWidth="1"/>
    <col min="5" max="5" width="18.6328125" customWidth="1"/>
    <col min="6" max="6" width="16" customWidth="1"/>
    <col min="7" max="10" width="19.453125" customWidth="1"/>
    <col min="11" max="1026" width="8.6328125" customWidth="1"/>
  </cols>
  <sheetData>
    <row r="1" spans="2:10" ht="5.25" customHeight="1" x14ac:dyDescent="0.25"/>
    <row r="2" spans="2:10" ht="12.75" customHeight="1" x14ac:dyDescent="0.25">
      <c r="C2" s="233" t="s">
        <v>547</v>
      </c>
      <c r="D2" s="13"/>
      <c r="E2" s="13"/>
      <c r="F2" s="12"/>
      <c r="G2" s="12"/>
      <c r="H2" s="12"/>
      <c r="I2" s="12"/>
      <c r="J2" s="12"/>
    </row>
    <row r="3" spans="2:10" ht="12.75" customHeight="1" x14ac:dyDescent="0.25">
      <c r="H3" s="12"/>
      <c r="I3" s="12"/>
      <c r="J3" s="12"/>
    </row>
    <row r="4" spans="2:10" ht="12.75" customHeight="1" x14ac:dyDescent="0.25">
      <c r="C4" s="63" t="s">
        <v>567</v>
      </c>
      <c r="D4" s="13"/>
      <c r="E4" s="13"/>
      <c r="F4" s="12"/>
      <c r="G4" s="12"/>
      <c r="H4" s="12"/>
      <c r="I4" s="12"/>
      <c r="J4" s="12"/>
    </row>
    <row r="5" spans="2:10" ht="15" customHeight="1" x14ac:dyDescent="0.25">
      <c r="C5" s="63" t="str">
        <f>UebInstitutQuartal</f>
        <v>3. Quarter 2026</v>
      </c>
      <c r="D5" s="12"/>
      <c r="E5" s="12"/>
      <c r="F5" s="12"/>
      <c r="G5" s="12"/>
      <c r="H5" s="12"/>
      <c r="I5" s="12"/>
      <c r="J5" s="12"/>
    </row>
    <row r="6" spans="2:10" ht="12.75" customHeight="1" x14ac:dyDescent="0.25">
      <c r="C6" s="12"/>
      <c r="D6" s="12"/>
      <c r="E6" s="12"/>
      <c r="F6" s="12"/>
      <c r="G6" s="12"/>
      <c r="H6" s="12"/>
      <c r="I6" s="12"/>
      <c r="J6" s="12"/>
    </row>
    <row r="7" spans="2:10" ht="15" customHeight="1" x14ac:dyDescent="0.3">
      <c r="C7" s="148"/>
      <c r="D7" s="23"/>
      <c r="E7" s="298" t="s">
        <v>568</v>
      </c>
      <c r="F7" s="299"/>
      <c r="G7" s="299"/>
      <c r="H7" s="299"/>
      <c r="I7" s="299"/>
      <c r="J7" s="300"/>
    </row>
    <row r="8" spans="2:10" ht="12.75" customHeight="1" x14ac:dyDescent="0.25">
      <c r="C8" s="23"/>
      <c r="D8" s="23"/>
      <c r="E8" s="349" t="s">
        <v>57</v>
      </c>
      <c r="F8" s="252" t="s">
        <v>74</v>
      </c>
      <c r="G8" s="252"/>
      <c r="H8" s="252"/>
      <c r="I8" s="252"/>
      <c r="J8" s="355"/>
    </row>
    <row r="9" spans="2:10" ht="25.5" customHeight="1" x14ac:dyDescent="0.25">
      <c r="C9" s="23"/>
      <c r="D9" s="23"/>
      <c r="E9" s="301"/>
      <c r="F9" s="460" t="s">
        <v>569</v>
      </c>
      <c r="G9" s="461"/>
      <c r="H9" s="451" t="s">
        <v>570</v>
      </c>
      <c r="I9" s="452"/>
      <c r="J9" s="448" t="s">
        <v>571</v>
      </c>
    </row>
    <row r="10" spans="2:10" ht="12.75" customHeight="1" x14ac:dyDescent="0.25">
      <c r="C10" s="23"/>
      <c r="D10" s="23"/>
      <c r="E10" s="301"/>
      <c r="F10" s="456" t="s">
        <v>553</v>
      </c>
      <c r="G10" s="231" t="s">
        <v>74</v>
      </c>
      <c r="H10" s="456" t="s">
        <v>553</v>
      </c>
      <c r="I10" s="231" t="s">
        <v>74</v>
      </c>
      <c r="J10" s="449"/>
    </row>
    <row r="11" spans="2:10" ht="54.75" customHeight="1" x14ac:dyDescent="0.25">
      <c r="C11" s="103"/>
      <c r="D11" s="103"/>
      <c r="E11" s="303"/>
      <c r="F11" s="457"/>
      <c r="G11" s="356" t="s">
        <v>554</v>
      </c>
      <c r="H11" s="457"/>
      <c r="I11" s="350" t="s">
        <v>554</v>
      </c>
      <c r="J11" s="450"/>
    </row>
    <row r="12" spans="2:10" ht="12.75" customHeight="1" x14ac:dyDescent="0.25">
      <c r="B12" s="149"/>
      <c r="C12" s="150" t="s">
        <v>86</v>
      </c>
      <c r="D12" s="151" t="str">
        <f>AktQuartal</f>
        <v>3. Quarter</v>
      </c>
      <c r="E12" s="264" t="str">
        <f>Einheit_Waehrung</f>
        <v>€ mn.</v>
      </c>
      <c r="F12" s="265" t="str">
        <f>E12</f>
        <v>€ mn.</v>
      </c>
      <c r="G12" s="265" t="str">
        <f>E12</f>
        <v>€ mn.</v>
      </c>
      <c r="H12" s="265" t="str">
        <f>G12</f>
        <v>€ mn.</v>
      </c>
      <c r="I12" s="265" t="str">
        <f>F12</f>
        <v>€ mn.</v>
      </c>
      <c r="J12" s="267" t="str">
        <f>F12</f>
        <v>€ mn.</v>
      </c>
    </row>
    <row r="13" spans="2:10" ht="12.75" customHeight="1" x14ac:dyDescent="0.25">
      <c r="B13" s="152" t="s">
        <v>87</v>
      </c>
      <c r="C13" s="81" t="s">
        <v>88</v>
      </c>
      <c r="D13" s="82" t="str">
        <f>"year "&amp;AktJahr</f>
        <v>year 2026</v>
      </c>
      <c r="E13" s="268">
        <v>0</v>
      </c>
      <c r="F13" s="83">
        <v>0</v>
      </c>
      <c r="G13" s="83">
        <v>0</v>
      </c>
      <c r="H13" s="122">
        <v>0</v>
      </c>
      <c r="I13" s="83">
        <v>0</v>
      </c>
      <c r="J13" s="269">
        <v>0</v>
      </c>
    </row>
    <row r="14" spans="2:10" ht="12.75" customHeight="1" x14ac:dyDescent="0.25">
      <c r="B14" s="152"/>
      <c r="C14" s="55"/>
      <c r="D14" s="55" t="str">
        <f>"year "&amp;(AktJahr-1)</f>
        <v>year 2025</v>
      </c>
      <c r="E14" s="332">
        <v>0</v>
      </c>
      <c r="F14" s="125">
        <v>0</v>
      </c>
      <c r="G14" s="125">
        <v>0</v>
      </c>
      <c r="H14" s="128">
        <v>0</v>
      </c>
      <c r="I14" s="125">
        <v>0</v>
      </c>
      <c r="J14" s="289">
        <v>0</v>
      </c>
    </row>
    <row r="15" spans="2:10" ht="12.75" hidden="1" customHeight="1" x14ac:dyDescent="0.25">
      <c r="B15" s="152" t="s">
        <v>89</v>
      </c>
      <c r="C15" s="81" t="s">
        <v>90</v>
      </c>
      <c r="D15" s="82" t="str">
        <f>$D$13</f>
        <v>year 2026</v>
      </c>
      <c r="E15" s="268">
        <v>0</v>
      </c>
      <c r="F15" s="83">
        <v>0</v>
      </c>
      <c r="G15" s="83">
        <v>0</v>
      </c>
      <c r="H15" s="122">
        <v>0</v>
      </c>
      <c r="I15" s="83">
        <v>0</v>
      </c>
      <c r="J15" s="269">
        <v>0</v>
      </c>
    </row>
    <row r="16" spans="2:10" ht="12.75" hidden="1" customHeight="1" x14ac:dyDescent="0.25">
      <c r="B16" s="152"/>
      <c r="C16" s="55"/>
      <c r="D16" s="55" t="str">
        <f>$D$14</f>
        <v>year 2025</v>
      </c>
      <c r="E16" s="335">
        <v>0</v>
      </c>
      <c r="F16" s="293">
        <v>0</v>
      </c>
      <c r="G16" s="293">
        <v>0</v>
      </c>
      <c r="H16" s="351">
        <v>0</v>
      </c>
      <c r="I16" s="293">
        <v>0</v>
      </c>
      <c r="J16" s="295">
        <v>0</v>
      </c>
    </row>
    <row r="17" spans="2:10" ht="12.75" hidden="1" customHeight="1" x14ac:dyDescent="0.25">
      <c r="B17" s="153" t="s">
        <v>91</v>
      </c>
      <c r="C17" s="81" t="s">
        <v>92</v>
      </c>
      <c r="D17" s="82" t="str">
        <f>$D$13</f>
        <v>year 2026</v>
      </c>
      <c r="E17" s="354">
        <v>0</v>
      </c>
      <c r="F17" s="262">
        <v>0</v>
      </c>
      <c r="G17" s="262">
        <v>0</v>
      </c>
      <c r="H17" s="263"/>
      <c r="I17" s="262">
        <v>0</v>
      </c>
      <c r="J17" s="263"/>
    </row>
    <row r="18" spans="2:10" ht="12.75" hidden="1" customHeight="1" x14ac:dyDescent="0.25">
      <c r="B18" s="152"/>
      <c r="C18" s="55"/>
      <c r="D18" s="55" t="str">
        <f>$D$14</f>
        <v>year 2025</v>
      </c>
      <c r="E18" s="127">
        <v>0</v>
      </c>
      <c r="F18" s="125">
        <v>0</v>
      </c>
      <c r="G18" s="125">
        <v>0</v>
      </c>
      <c r="H18" s="126"/>
      <c r="I18" s="125">
        <v>0</v>
      </c>
      <c r="J18" s="126"/>
    </row>
    <row r="19" spans="2:10" ht="12.75" hidden="1" customHeight="1" x14ac:dyDescent="0.25">
      <c r="B19" s="153" t="s">
        <v>93</v>
      </c>
      <c r="C19" s="81" t="s">
        <v>94</v>
      </c>
      <c r="D19" s="82" t="str">
        <f>$D$13</f>
        <v>year 2026</v>
      </c>
      <c r="E19" s="121">
        <v>0</v>
      </c>
      <c r="F19" s="83">
        <v>0</v>
      </c>
      <c r="G19" s="83">
        <v>0</v>
      </c>
      <c r="H19" s="84"/>
      <c r="I19" s="83">
        <v>0</v>
      </c>
      <c r="J19" s="84"/>
    </row>
    <row r="20" spans="2:10" ht="12.75" hidden="1" customHeight="1" x14ac:dyDescent="0.25">
      <c r="B20" s="152"/>
      <c r="C20" s="55"/>
      <c r="D20" s="55" t="str">
        <f>$D$14</f>
        <v>year 2025</v>
      </c>
      <c r="E20" s="127">
        <v>0</v>
      </c>
      <c r="F20" s="125">
        <v>0</v>
      </c>
      <c r="G20" s="125">
        <v>0</v>
      </c>
      <c r="H20" s="126"/>
      <c r="I20" s="125">
        <v>0</v>
      </c>
      <c r="J20" s="126"/>
    </row>
    <row r="21" spans="2:10" ht="12.75" hidden="1" customHeight="1" x14ac:dyDescent="0.25">
      <c r="B21" s="153" t="s">
        <v>95</v>
      </c>
      <c r="C21" s="81" t="s">
        <v>96</v>
      </c>
      <c r="D21" s="82" t="str">
        <f>$D$13</f>
        <v>year 2026</v>
      </c>
      <c r="E21" s="121">
        <v>0</v>
      </c>
      <c r="F21" s="83">
        <v>0</v>
      </c>
      <c r="G21" s="83">
        <v>0</v>
      </c>
      <c r="H21" s="84"/>
      <c r="I21" s="83">
        <v>0</v>
      </c>
      <c r="J21" s="84"/>
    </row>
    <row r="22" spans="2:10" ht="12.75" hidden="1" customHeight="1" x14ac:dyDescent="0.25">
      <c r="B22" s="152"/>
      <c r="C22" s="55"/>
      <c r="D22" s="55" t="str">
        <f>$D$14</f>
        <v>year 2025</v>
      </c>
      <c r="E22" s="127">
        <v>0</v>
      </c>
      <c r="F22" s="125">
        <v>0</v>
      </c>
      <c r="G22" s="125">
        <v>0</v>
      </c>
      <c r="H22" s="126"/>
      <c r="I22" s="125">
        <v>0</v>
      </c>
      <c r="J22" s="126"/>
    </row>
    <row r="23" spans="2:10" ht="12.75" hidden="1" customHeight="1" x14ac:dyDescent="0.25">
      <c r="B23" s="153" t="s">
        <v>99</v>
      </c>
      <c r="C23" s="81" t="s">
        <v>98</v>
      </c>
      <c r="D23" s="82" t="str">
        <f>$D$13</f>
        <v>year 2026</v>
      </c>
      <c r="E23" s="121">
        <v>0</v>
      </c>
      <c r="F23" s="83">
        <v>0</v>
      </c>
      <c r="G23" s="83">
        <v>0</v>
      </c>
      <c r="H23" s="84"/>
      <c r="I23" s="83">
        <v>0</v>
      </c>
      <c r="J23" s="84"/>
    </row>
    <row r="24" spans="2:10" ht="12.75" hidden="1" customHeight="1" x14ac:dyDescent="0.25">
      <c r="B24" s="152"/>
      <c r="C24" s="55"/>
      <c r="D24" s="55" t="str">
        <f>$D$14</f>
        <v>year 2025</v>
      </c>
      <c r="E24" s="127">
        <v>0</v>
      </c>
      <c r="F24" s="125">
        <v>0</v>
      </c>
      <c r="G24" s="125">
        <v>0</v>
      </c>
      <c r="H24" s="126"/>
      <c r="I24" s="125">
        <v>0</v>
      </c>
      <c r="J24" s="126"/>
    </row>
    <row r="25" spans="2:10" ht="12.75" hidden="1" customHeight="1" x14ac:dyDescent="0.25">
      <c r="B25" s="153" t="s">
        <v>101</v>
      </c>
      <c r="C25" s="81" t="s">
        <v>100</v>
      </c>
      <c r="D25" s="82" t="str">
        <f>$D$13</f>
        <v>year 2026</v>
      </c>
      <c r="E25" s="121">
        <v>0</v>
      </c>
      <c r="F25" s="83">
        <v>0</v>
      </c>
      <c r="G25" s="83">
        <v>0</v>
      </c>
      <c r="H25" s="84"/>
      <c r="I25" s="83">
        <v>0</v>
      </c>
      <c r="J25" s="84"/>
    </row>
    <row r="26" spans="2:10" ht="12.75" hidden="1" customHeight="1" x14ac:dyDescent="0.25">
      <c r="B26" s="152"/>
      <c r="C26" s="55"/>
      <c r="D26" s="55" t="str">
        <f>$D$14</f>
        <v>year 2025</v>
      </c>
      <c r="E26" s="127">
        <v>0</v>
      </c>
      <c r="F26" s="125">
        <v>0</v>
      </c>
      <c r="G26" s="125">
        <v>0</v>
      </c>
      <c r="H26" s="126"/>
      <c r="I26" s="125">
        <v>0</v>
      </c>
      <c r="J26" s="126"/>
    </row>
    <row r="27" spans="2:10" ht="12.75" hidden="1" customHeight="1" x14ac:dyDescent="0.25">
      <c r="B27" s="152" t="s">
        <v>97</v>
      </c>
      <c r="C27" s="81" t="s">
        <v>102</v>
      </c>
      <c r="D27" s="82" t="str">
        <f>$D$13</f>
        <v>year 2026</v>
      </c>
      <c r="E27" s="121">
        <v>0</v>
      </c>
      <c r="F27" s="83">
        <v>0</v>
      </c>
      <c r="G27" s="83">
        <v>0</v>
      </c>
      <c r="H27" s="84"/>
      <c r="I27" s="83">
        <v>0</v>
      </c>
      <c r="J27" s="84"/>
    </row>
    <row r="28" spans="2:10" ht="12.75" hidden="1" customHeight="1" x14ac:dyDescent="0.25">
      <c r="B28" s="152"/>
      <c r="C28" s="55"/>
      <c r="D28" s="55" t="str">
        <f>$D$14</f>
        <v>year 2025</v>
      </c>
      <c r="E28" s="127">
        <v>0</v>
      </c>
      <c r="F28" s="125">
        <v>0</v>
      </c>
      <c r="G28" s="125">
        <v>0</v>
      </c>
      <c r="H28" s="126"/>
      <c r="I28" s="125">
        <v>0</v>
      </c>
      <c r="J28" s="126"/>
    </row>
    <row r="29" spans="2:10" ht="12.75" hidden="1" customHeight="1" x14ac:dyDescent="0.25">
      <c r="B29" s="152" t="s">
        <v>103</v>
      </c>
      <c r="C29" s="81" t="s">
        <v>104</v>
      </c>
      <c r="D29" s="82" t="str">
        <f>$D$13</f>
        <v>year 2026</v>
      </c>
      <c r="E29" s="121">
        <v>0</v>
      </c>
      <c r="F29" s="83">
        <v>0</v>
      </c>
      <c r="G29" s="83">
        <v>0</v>
      </c>
      <c r="H29" s="84"/>
      <c r="I29" s="83">
        <v>0</v>
      </c>
      <c r="J29" s="84"/>
    </row>
    <row r="30" spans="2:10" ht="12.75" hidden="1" customHeight="1" x14ac:dyDescent="0.25">
      <c r="B30" s="152"/>
      <c r="C30" s="55"/>
      <c r="D30" s="55" t="str">
        <f>$D$14</f>
        <v>year 2025</v>
      </c>
      <c r="E30" s="127">
        <v>0</v>
      </c>
      <c r="F30" s="125">
        <v>0</v>
      </c>
      <c r="G30" s="125">
        <v>0</v>
      </c>
      <c r="H30" s="126"/>
      <c r="I30" s="125">
        <v>0</v>
      </c>
      <c r="J30" s="126"/>
    </row>
    <row r="31" spans="2:10" ht="12.75" hidden="1" customHeight="1" x14ac:dyDescent="0.25">
      <c r="B31" s="152" t="s">
        <v>105</v>
      </c>
      <c r="C31" s="81" t="s">
        <v>106</v>
      </c>
      <c r="D31" s="82" t="str">
        <f>$D$13</f>
        <v>year 2026</v>
      </c>
      <c r="E31" s="121">
        <v>0</v>
      </c>
      <c r="F31" s="83">
        <v>0</v>
      </c>
      <c r="G31" s="83">
        <v>0</v>
      </c>
      <c r="H31" s="84"/>
      <c r="I31" s="83">
        <v>0</v>
      </c>
      <c r="J31" s="84"/>
    </row>
    <row r="32" spans="2:10" ht="12.75" hidden="1" customHeight="1" x14ac:dyDescent="0.25">
      <c r="B32" s="152"/>
      <c r="C32" s="55"/>
      <c r="D32" s="55" t="str">
        <f>$D$14</f>
        <v>year 2025</v>
      </c>
      <c r="E32" s="127">
        <v>0</v>
      </c>
      <c r="F32" s="125">
        <v>0</v>
      </c>
      <c r="G32" s="125">
        <v>0</v>
      </c>
      <c r="H32" s="126"/>
      <c r="I32" s="125">
        <v>0</v>
      </c>
      <c r="J32" s="126"/>
    </row>
    <row r="33" spans="2:10" ht="12.75" hidden="1" customHeight="1" x14ac:dyDescent="0.25">
      <c r="B33" s="152" t="s">
        <v>107</v>
      </c>
      <c r="C33" s="81" t="s">
        <v>108</v>
      </c>
      <c r="D33" s="82" t="str">
        <f>$D$13</f>
        <v>year 2026</v>
      </c>
      <c r="E33" s="121">
        <v>0</v>
      </c>
      <c r="F33" s="83">
        <v>0</v>
      </c>
      <c r="G33" s="83">
        <v>0</v>
      </c>
      <c r="H33" s="84"/>
      <c r="I33" s="83">
        <v>0</v>
      </c>
      <c r="J33" s="84"/>
    </row>
    <row r="34" spans="2:10" ht="12.75" hidden="1" customHeight="1" x14ac:dyDescent="0.25">
      <c r="B34" s="152"/>
      <c r="C34" s="55"/>
      <c r="D34" s="55" t="str">
        <f>$D$14</f>
        <v>year 2025</v>
      </c>
      <c r="E34" s="127">
        <v>0</v>
      </c>
      <c r="F34" s="125">
        <v>0</v>
      </c>
      <c r="G34" s="125">
        <v>0</v>
      </c>
      <c r="H34" s="126"/>
      <c r="I34" s="125">
        <v>0</v>
      </c>
      <c r="J34" s="126"/>
    </row>
    <row r="35" spans="2:10" ht="12.75" hidden="1" customHeight="1" x14ac:dyDescent="0.25">
      <c r="B35" s="152" t="s">
        <v>109</v>
      </c>
      <c r="C35" s="81" t="s">
        <v>110</v>
      </c>
      <c r="D35" s="82" t="str">
        <f>$D$13</f>
        <v>year 2026</v>
      </c>
      <c r="E35" s="121">
        <v>0</v>
      </c>
      <c r="F35" s="83">
        <v>0</v>
      </c>
      <c r="G35" s="83">
        <v>0</v>
      </c>
      <c r="H35" s="84"/>
      <c r="I35" s="83">
        <v>0</v>
      </c>
      <c r="J35" s="84"/>
    </row>
    <row r="36" spans="2:10" ht="12.75" hidden="1" customHeight="1" x14ac:dyDescent="0.25">
      <c r="B36" s="152"/>
      <c r="C36" s="55"/>
      <c r="D36" s="55" t="str">
        <f>$D$14</f>
        <v>year 2025</v>
      </c>
      <c r="E36" s="127">
        <v>0</v>
      </c>
      <c r="F36" s="125">
        <v>0</v>
      </c>
      <c r="G36" s="125">
        <v>0</v>
      </c>
      <c r="H36" s="126"/>
      <c r="I36" s="125">
        <v>0</v>
      </c>
      <c r="J36" s="126"/>
    </row>
    <row r="37" spans="2:10" ht="12.75" hidden="1" customHeight="1" x14ac:dyDescent="0.25">
      <c r="B37" s="152" t="s">
        <v>111</v>
      </c>
      <c r="C37" s="81" t="s">
        <v>112</v>
      </c>
      <c r="D37" s="82" t="str">
        <f>$D$13</f>
        <v>year 2026</v>
      </c>
      <c r="E37" s="121">
        <v>0</v>
      </c>
      <c r="F37" s="83">
        <v>0</v>
      </c>
      <c r="G37" s="83">
        <v>0</v>
      </c>
      <c r="H37" s="84"/>
      <c r="I37" s="83">
        <v>0</v>
      </c>
      <c r="J37" s="84"/>
    </row>
    <row r="38" spans="2:10" ht="12.75" hidden="1" customHeight="1" x14ac:dyDescent="0.25">
      <c r="B38" s="152"/>
      <c r="C38" s="55"/>
      <c r="D38" s="55" t="str">
        <f>$D$14</f>
        <v>year 2025</v>
      </c>
      <c r="E38" s="127">
        <v>0</v>
      </c>
      <c r="F38" s="125">
        <v>0</v>
      </c>
      <c r="G38" s="125">
        <v>0</v>
      </c>
      <c r="H38" s="126"/>
      <c r="I38" s="125">
        <v>0</v>
      </c>
      <c r="J38" s="126"/>
    </row>
    <row r="39" spans="2:10" ht="12.75" hidden="1" customHeight="1" x14ac:dyDescent="0.25">
      <c r="B39" s="152" t="s">
        <v>113</v>
      </c>
      <c r="C39" s="81" t="s">
        <v>114</v>
      </c>
      <c r="D39" s="82" t="str">
        <f>$D$13</f>
        <v>year 2026</v>
      </c>
      <c r="E39" s="121">
        <v>0</v>
      </c>
      <c r="F39" s="83">
        <v>0</v>
      </c>
      <c r="G39" s="83">
        <v>0</v>
      </c>
      <c r="H39" s="84"/>
      <c r="I39" s="83">
        <v>0</v>
      </c>
      <c r="J39" s="84"/>
    </row>
    <row r="40" spans="2:10" ht="12.75" hidden="1" customHeight="1" x14ac:dyDescent="0.25">
      <c r="B40" s="152"/>
      <c r="C40" s="55"/>
      <c r="D40" s="55" t="str">
        <f>$D$14</f>
        <v>year 2025</v>
      </c>
      <c r="E40" s="127">
        <v>0</v>
      </c>
      <c r="F40" s="125">
        <v>0</v>
      </c>
      <c r="G40" s="125">
        <v>0</v>
      </c>
      <c r="H40" s="126"/>
      <c r="I40" s="125">
        <v>0</v>
      </c>
      <c r="J40" s="126"/>
    </row>
    <row r="41" spans="2:10" ht="12.75" hidden="1" customHeight="1" x14ac:dyDescent="0.25">
      <c r="B41" s="152" t="s">
        <v>115</v>
      </c>
      <c r="C41" s="81" t="s">
        <v>116</v>
      </c>
      <c r="D41" s="82" t="str">
        <f>$D$13</f>
        <v>year 2026</v>
      </c>
      <c r="E41" s="121">
        <v>0</v>
      </c>
      <c r="F41" s="83">
        <v>0</v>
      </c>
      <c r="G41" s="83">
        <v>0</v>
      </c>
      <c r="H41" s="84"/>
      <c r="I41" s="83">
        <v>0</v>
      </c>
      <c r="J41" s="84"/>
    </row>
    <row r="42" spans="2:10" ht="12.75" hidden="1" customHeight="1" x14ac:dyDescent="0.25">
      <c r="B42" s="152"/>
      <c r="C42" s="55"/>
      <c r="D42" s="55" t="str">
        <f>$D$14</f>
        <v>year 2025</v>
      </c>
      <c r="E42" s="127">
        <v>0</v>
      </c>
      <c r="F42" s="125">
        <v>0</v>
      </c>
      <c r="G42" s="125">
        <v>0</v>
      </c>
      <c r="H42" s="126"/>
      <c r="I42" s="125">
        <v>0</v>
      </c>
      <c r="J42" s="126"/>
    </row>
    <row r="43" spans="2:10" ht="12.75" hidden="1" customHeight="1" x14ac:dyDescent="0.25">
      <c r="B43" s="152" t="s">
        <v>117</v>
      </c>
      <c r="C43" s="81" t="s">
        <v>118</v>
      </c>
      <c r="D43" s="82" t="str">
        <f>$D$13</f>
        <v>year 2026</v>
      </c>
      <c r="E43" s="121">
        <v>0</v>
      </c>
      <c r="F43" s="83">
        <v>0</v>
      </c>
      <c r="G43" s="83">
        <v>0</v>
      </c>
      <c r="H43" s="84"/>
      <c r="I43" s="83">
        <v>0</v>
      </c>
      <c r="J43" s="84"/>
    </row>
    <row r="44" spans="2:10" ht="12.75" hidden="1" customHeight="1" x14ac:dyDescent="0.25">
      <c r="B44" s="152"/>
      <c r="C44" s="55"/>
      <c r="D44" s="55" t="str">
        <f>$D$14</f>
        <v>year 2025</v>
      </c>
      <c r="E44" s="127">
        <v>0</v>
      </c>
      <c r="F44" s="125">
        <v>0</v>
      </c>
      <c r="G44" s="125">
        <v>0</v>
      </c>
      <c r="H44" s="126"/>
      <c r="I44" s="125">
        <v>0</v>
      </c>
      <c r="J44" s="126"/>
    </row>
    <row r="45" spans="2:10" ht="12.75" hidden="1" customHeight="1" x14ac:dyDescent="0.25">
      <c r="B45" s="152" t="s">
        <v>119</v>
      </c>
      <c r="C45" s="81" t="s">
        <v>120</v>
      </c>
      <c r="D45" s="82" t="str">
        <f>$D$13</f>
        <v>year 2026</v>
      </c>
      <c r="E45" s="121">
        <v>0</v>
      </c>
      <c r="F45" s="83">
        <v>0</v>
      </c>
      <c r="G45" s="83">
        <v>0</v>
      </c>
      <c r="H45" s="84"/>
      <c r="I45" s="83">
        <v>0</v>
      </c>
      <c r="J45" s="84"/>
    </row>
    <row r="46" spans="2:10" ht="12.75" hidden="1" customHeight="1" x14ac:dyDescent="0.25">
      <c r="B46" s="152"/>
      <c r="C46" s="55"/>
      <c r="D46" s="55" t="str">
        <f>$D$14</f>
        <v>year 2025</v>
      </c>
      <c r="E46" s="127">
        <v>0</v>
      </c>
      <c r="F46" s="125">
        <v>0</v>
      </c>
      <c r="G46" s="125">
        <v>0</v>
      </c>
      <c r="H46" s="126"/>
      <c r="I46" s="125">
        <v>0</v>
      </c>
      <c r="J46" s="126"/>
    </row>
    <row r="47" spans="2:10" ht="12.75" hidden="1" customHeight="1" x14ac:dyDescent="0.25">
      <c r="B47" s="152" t="s">
        <v>121</v>
      </c>
      <c r="C47" s="81" t="s">
        <v>122</v>
      </c>
      <c r="D47" s="82" t="str">
        <f>$D$13</f>
        <v>year 2026</v>
      </c>
      <c r="E47" s="121">
        <v>0</v>
      </c>
      <c r="F47" s="83">
        <v>0</v>
      </c>
      <c r="G47" s="83">
        <v>0</v>
      </c>
      <c r="H47" s="84"/>
      <c r="I47" s="83">
        <v>0</v>
      </c>
      <c r="J47" s="84"/>
    </row>
    <row r="48" spans="2:10" ht="12.75" hidden="1" customHeight="1" x14ac:dyDescent="0.25">
      <c r="B48" s="152"/>
      <c r="C48" s="55"/>
      <c r="D48" s="55" t="str">
        <f>$D$14</f>
        <v>year 2025</v>
      </c>
      <c r="E48" s="127">
        <v>0</v>
      </c>
      <c r="F48" s="125">
        <v>0</v>
      </c>
      <c r="G48" s="125">
        <v>0</v>
      </c>
      <c r="H48" s="126"/>
      <c r="I48" s="125">
        <v>0</v>
      </c>
      <c r="J48" s="126"/>
    </row>
    <row r="49" spans="2:10" ht="12.75" hidden="1" customHeight="1" x14ac:dyDescent="0.25">
      <c r="B49" s="152" t="s">
        <v>123</v>
      </c>
      <c r="C49" s="81" t="s">
        <v>124</v>
      </c>
      <c r="D49" s="82" t="str">
        <f>$D$13</f>
        <v>year 2026</v>
      </c>
      <c r="E49" s="121">
        <v>0</v>
      </c>
      <c r="F49" s="83">
        <v>0</v>
      </c>
      <c r="G49" s="83">
        <v>0</v>
      </c>
      <c r="H49" s="84"/>
      <c r="I49" s="83">
        <v>0</v>
      </c>
      <c r="J49" s="84"/>
    </row>
    <row r="50" spans="2:10" ht="12.75" hidden="1" customHeight="1" x14ac:dyDescent="0.25">
      <c r="B50" s="152"/>
      <c r="C50" s="55"/>
      <c r="D50" s="55" t="str">
        <f>$D$14</f>
        <v>year 2025</v>
      </c>
      <c r="E50" s="127">
        <v>0</v>
      </c>
      <c r="F50" s="125">
        <v>0</v>
      </c>
      <c r="G50" s="125">
        <v>0</v>
      </c>
      <c r="H50" s="126"/>
      <c r="I50" s="125">
        <v>0</v>
      </c>
      <c r="J50" s="126"/>
    </row>
    <row r="51" spans="2:10" ht="12.75" hidden="1" customHeight="1" x14ac:dyDescent="0.25">
      <c r="B51" s="152" t="s">
        <v>125</v>
      </c>
      <c r="C51" s="81" t="s">
        <v>126</v>
      </c>
      <c r="D51" s="82" t="str">
        <f>$D$13</f>
        <v>year 2026</v>
      </c>
      <c r="E51" s="121">
        <v>0</v>
      </c>
      <c r="F51" s="83">
        <v>0</v>
      </c>
      <c r="G51" s="83">
        <v>0</v>
      </c>
      <c r="H51" s="84"/>
      <c r="I51" s="83">
        <v>0</v>
      </c>
      <c r="J51" s="84"/>
    </row>
    <row r="52" spans="2:10" ht="12.75" hidden="1" customHeight="1" x14ac:dyDescent="0.25">
      <c r="B52" s="152"/>
      <c r="C52" s="55"/>
      <c r="D52" s="55" t="str">
        <f>$D$14</f>
        <v>year 2025</v>
      </c>
      <c r="E52" s="127">
        <v>0</v>
      </c>
      <c r="F52" s="125">
        <v>0</v>
      </c>
      <c r="G52" s="125">
        <v>0</v>
      </c>
      <c r="H52" s="126"/>
      <c r="I52" s="125">
        <v>0</v>
      </c>
      <c r="J52" s="126"/>
    </row>
    <row r="53" spans="2:10" ht="12.75" hidden="1" customHeight="1" x14ac:dyDescent="0.25">
      <c r="B53" s="152" t="s">
        <v>127</v>
      </c>
      <c r="C53" s="81" t="s">
        <v>128</v>
      </c>
      <c r="D53" s="82" t="str">
        <f>$D$13</f>
        <v>year 2026</v>
      </c>
      <c r="E53" s="121">
        <v>0</v>
      </c>
      <c r="F53" s="83">
        <v>0</v>
      </c>
      <c r="G53" s="83">
        <v>0</v>
      </c>
      <c r="H53" s="84"/>
      <c r="I53" s="83">
        <v>0</v>
      </c>
      <c r="J53" s="84"/>
    </row>
    <row r="54" spans="2:10" ht="12.75" hidden="1" customHeight="1" x14ac:dyDescent="0.25">
      <c r="B54" s="152"/>
      <c r="C54" s="55"/>
      <c r="D54" s="55" t="str">
        <f>$D$14</f>
        <v>year 2025</v>
      </c>
      <c r="E54" s="127">
        <v>0</v>
      </c>
      <c r="F54" s="125">
        <v>0</v>
      </c>
      <c r="G54" s="125">
        <v>0</v>
      </c>
      <c r="H54" s="126"/>
      <c r="I54" s="125">
        <v>0</v>
      </c>
      <c r="J54" s="126"/>
    </row>
    <row r="55" spans="2:10" ht="12.75" hidden="1" customHeight="1" x14ac:dyDescent="0.25">
      <c r="B55" s="152" t="s">
        <v>129</v>
      </c>
      <c r="C55" s="81" t="s">
        <v>130</v>
      </c>
      <c r="D55" s="82" t="str">
        <f>$D$13</f>
        <v>year 2026</v>
      </c>
      <c r="E55" s="121">
        <v>0</v>
      </c>
      <c r="F55" s="83">
        <v>0</v>
      </c>
      <c r="G55" s="83">
        <v>0</v>
      </c>
      <c r="H55" s="84"/>
      <c r="I55" s="83">
        <v>0</v>
      </c>
      <c r="J55" s="84"/>
    </row>
    <row r="56" spans="2:10" ht="12.75" hidden="1" customHeight="1" x14ac:dyDescent="0.25">
      <c r="B56" s="152"/>
      <c r="C56" s="55"/>
      <c r="D56" s="55" t="str">
        <f>$D$14</f>
        <v>year 2025</v>
      </c>
      <c r="E56" s="127">
        <v>0</v>
      </c>
      <c r="F56" s="125">
        <v>0</v>
      </c>
      <c r="G56" s="125">
        <v>0</v>
      </c>
      <c r="H56" s="126"/>
      <c r="I56" s="125">
        <v>0</v>
      </c>
      <c r="J56" s="126"/>
    </row>
    <row r="57" spans="2:10" ht="12.75" hidden="1" customHeight="1" x14ac:dyDescent="0.25">
      <c r="B57" s="152" t="s">
        <v>131</v>
      </c>
      <c r="C57" s="81" t="s">
        <v>132</v>
      </c>
      <c r="D57" s="82" t="str">
        <f>$D$13</f>
        <v>year 2026</v>
      </c>
      <c r="E57" s="121">
        <v>0</v>
      </c>
      <c r="F57" s="83">
        <v>0</v>
      </c>
      <c r="G57" s="83">
        <v>0</v>
      </c>
      <c r="H57" s="84"/>
      <c r="I57" s="83">
        <v>0</v>
      </c>
      <c r="J57" s="84"/>
    </row>
    <row r="58" spans="2:10" ht="12.75" hidden="1" customHeight="1" x14ac:dyDescent="0.25">
      <c r="B58" s="152"/>
      <c r="C58" s="55"/>
      <c r="D58" s="55" t="str">
        <f>$D$14</f>
        <v>year 2025</v>
      </c>
      <c r="E58" s="127">
        <v>0</v>
      </c>
      <c r="F58" s="125">
        <v>0</v>
      </c>
      <c r="G58" s="125">
        <v>0</v>
      </c>
      <c r="H58" s="126"/>
      <c r="I58" s="125">
        <v>0</v>
      </c>
      <c r="J58" s="126"/>
    </row>
    <row r="59" spans="2:10" ht="12.75" hidden="1" customHeight="1" x14ac:dyDescent="0.25">
      <c r="B59" s="152" t="s">
        <v>133</v>
      </c>
      <c r="C59" s="81" t="s">
        <v>134</v>
      </c>
      <c r="D59" s="82" t="str">
        <f>$D$13</f>
        <v>year 2026</v>
      </c>
      <c r="E59" s="121">
        <v>0</v>
      </c>
      <c r="F59" s="83">
        <v>0</v>
      </c>
      <c r="G59" s="83">
        <v>0</v>
      </c>
      <c r="H59" s="84"/>
      <c r="I59" s="83">
        <v>0</v>
      </c>
      <c r="J59" s="84"/>
    </row>
    <row r="60" spans="2:10" ht="12.75" hidden="1" customHeight="1" x14ac:dyDescent="0.25">
      <c r="B60" s="152"/>
      <c r="C60" s="55"/>
      <c r="D60" s="55" t="str">
        <f>$D$14</f>
        <v>year 2025</v>
      </c>
      <c r="E60" s="127">
        <v>0</v>
      </c>
      <c r="F60" s="125">
        <v>0</v>
      </c>
      <c r="G60" s="125">
        <v>0</v>
      </c>
      <c r="H60" s="126"/>
      <c r="I60" s="125">
        <v>0</v>
      </c>
      <c r="J60" s="126"/>
    </row>
    <row r="61" spans="2:10" ht="12.75" hidden="1" customHeight="1" x14ac:dyDescent="0.25">
      <c r="B61" s="152" t="s">
        <v>135</v>
      </c>
      <c r="C61" s="81" t="s">
        <v>136</v>
      </c>
      <c r="D61" s="82" t="str">
        <f>$D$13</f>
        <v>year 2026</v>
      </c>
      <c r="E61" s="121">
        <v>0</v>
      </c>
      <c r="F61" s="83">
        <v>0</v>
      </c>
      <c r="G61" s="83">
        <v>0</v>
      </c>
      <c r="H61" s="84"/>
      <c r="I61" s="83">
        <v>0</v>
      </c>
      <c r="J61" s="84"/>
    </row>
    <row r="62" spans="2:10" ht="12.75" hidden="1" customHeight="1" x14ac:dyDescent="0.25">
      <c r="B62" s="152"/>
      <c r="C62" s="55"/>
      <c r="D62" s="55" t="str">
        <f>$D$14</f>
        <v>year 2025</v>
      </c>
      <c r="E62" s="127">
        <v>0</v>
      </c>
      <c r="F62" s="125">
        <v>0</v>
      </c>
      <c r="G62" s="125">
        <v>0</v>
      </c>
      <c r="H62" s="126"/>
      <c r="I62" s="125">
        <v>0</v>
      </c>
      <c r="J62" s="126"/>
    </row>
    <row r="63" spans="2:10" ht="12.75" hidden="1" customHeight="1" x14ac:dyDescent="0.25">
      <c r="B63" s="152" t="s">
        <v>137</v>
      </c>
      <c r="C63" s="81" t="s">
        <v>138</v>
      </c>
      <c r="D63" s="82" t="str">
        <f>$D$13</f>
        <v>year 2026</v>
      </c>
      <c r="E63" s="121">
        <v>0</v>
      </c>
      <c r="F63" s="83">
        <v>0</v>
      </c>
      <c r="G63" s="83">
        <v>0</v>
      </c>
      <c r="H63" s="84"/>
      <c r="I63" s="83">
        <v>0</v>
      </c>
      <c r="J63" s="84"/>
    </row>
    <row r="64" spans="2:10" ht="12.75" hidden="1" customHeight="1" x14ac:dyDescent="0.25">
      <c r="B64" s="152"/>
      <c r="C64" s="55"/>
      <c r="D64" s="55" t="str">
        <f>$D$14</f>
        <v>year 2025</v>
      </c>
      <c r="E64" s="127">
        <v>0</v>
      </c>
      <c r="F64" s="125">
        <v>0</v>
      </c>
      <c r="G64" s="125">
        <v>0</v>
      </c>
      <c r="H64" s="126"/>
      <c r="I64" s="125">
        <v>0</v>
      </c>
      <c r="J64" s="126"/>
    </row>
    <row r="65" spans="2:10" ht="12.75" hidden="1" customHeight="1" x14ac:dyDescent="0.25">
      <c r="B65" s="152" t="s">
        <v>139</v>
      </c>
      <c r="C65" s="81" t="s">
        <v>140</v>
      </c>
      <c r="D65" s="82" t="str">
        <f>$D$13</f>
        <v>year 2026</v>
      </c>
      <c r="E65" s="121">
        <v>0</v>
      </c>
      <c r="F65" s="83">
        <v>0</v>
      </c>
      <c r="G65" s="83">
        <v>0</v>
      </c>
      <c r="H65" s="84"/>
      <c r="I65" s="83">
        <v>0</v>
      </c>
      <c r="J65" s="84"/>
    </row>
    <row r="66" spans="2:10" ht="12.75" hidden="1" customHeight="1" x14ac:dyDescent="0.25">
      <c r="B66" s="152"/>
      <c r="C66" s="55"/>
      <c r="D66" s="55" t="str">
        <f>$D$14</f>
        <v>year 2025</v>
      </c>
      <c r="E66" s="127">
        <v>0</v>
      </c>
      <c r="F66" s="125">
        <v>0</v>
      </c>
      <c r="G66" s="125">
        <v>0</v>
      </c>
      <c r="H66" s="126"/>
      <c r="I66" s="125">
        <v>0</v>
      </c>
      <c r="J66" s="126"/>
    </row>
    <row r="67" spans="2:10" ht="12.75" hidden="1" customHeight="1" x14ac:dyDescent="0.25">
      <c r="B67" s="152" t="s">
        <v>141</v>
      </c>
      <c r="C67" s="81" t="s">
        <v>142</v>
      </c>
      <c r="D67" s="82" t="str">
        <f>$D$13</f>
        <v>year 2026</v>
      </c>
      <c r="E67" s="121">
        <v>0</v>
      </c>
      <c r="F67" s="83">
        <v>0</v>
      </c>
      <c r="G67" s="83">
        <v>0</v>
      </c>
      <c r="H67" s="84"/>
      <c r="I67" s="83">
        <v>0</v>
      </c>
      <c r="J67" s="84"/>
    </row>
    <row r="68" spans="2:10" ht="12.75" hidden="1" customHeight="1" x14ac:dyDescent="0.25">
      <c r="B68" s="152"/>
      <c r="C68" s="55"/>
      <c r="D68" s="55" t="str">
        <f>$D$14</f>
        <v>year 2025</v>
      </c>
      <c r="E68" s="127">
        <v>0</v>
      </c>
      <c r="F68" s="125">
        <v>0</v>
      </c>
      <c r="G68" s="125">
        <v>0</v>
      </c>
      <c r="H68" s="126"/>
      <c r="I68" s="125">
        <v>0</v>
      </c>
      <c r="J68" s="126"/>
    </row>
    <row r="69" spans="2:10" ht="12.75" hidden="1" customHeight="1" x14ac:dyDescent="0.25">
      <c r="B69" s="152" t="s">
        <v>143</v>
      </c>
      <c r="C69" s="81" t="s">
        <v>144</v>
      </c>
      <c r="D69" s="82" t="str">
        <f>$D$13</f>
        <v>year 2026</v>
      </c>
      <c r="E69" s="121">
        <v>0</v>
      </c>
      <c r="F69" s="83">
        <v>0</v>
      </c>
      <c r="G69" s="83">
        <v>0</v>
      </c>
      <c r="H69" s="84"/>
      <c r="I69" s="83">
        <v>0</v>
      </c>
      <c r="J69" s="84"/>
    </row>
    <row r="70" spans="2:10" ht="12.75" hidden="1" customHeight="1" x14ac:dyDescent="0.25">
      <c r="B70" s="152"/>
      <c r="C70" s="55"/>
      <c r="D70" s="55" t="str">
        <f>$D$14</f>
        <v>year 2025</v>
      </c>
      <c r="E70" s="127">
        <v>0</v>
      </c>
      <c r="F70" s="125">
        <v>0</v>
      </c>
      <c r="G70" s="125">
        <v>0</v>
      </c>
      <c r="H70" s="126"/>
      <c r="I70" s="125">
        <v>0</v>
      </c>
      <c r="J70" s="126"/>
    </row>
    <row r="71" spans="2:10" ht="12.75" hidden="1" customHeight="1" x14ac:dyDescent="0.25">
      <c r="B71" s="152" t="s">
        <v>145</v>
      </c>
      <c r="C71" s="81" t="s">
        <v>146</v>
      </c>
      <c r="D71" s="82" t="str">
        <f>$D$13</f>
        <v>year 2026</v>
      </c>
      <c r="E71" s="121">
        <v>0</v>
      </c>
      <c r="F71" s="83">
        <v>0</v>
      </c>
      <c r="G71" s="83">
        <v>0</v>
      </c>
      <c r="H71" s="84"/>
      <c r="I71" s="83">
        <v>0</v>
      </c>
      <c r="J71" s="84"/>
    </row>
    <row r="72" spans="2:10" ht="12.75" hidden="1" customHeight="1" x14ac:dyDescent="0.25">
      <c r="B72" s="152"/>
      <c r="C72" s="55"/>
      <c r="D72" s="55" t="str">
        <f>$D$14</f>
        <v>year 2025</v>
      </c>
      <c r="E72" s="127">
        <v>0</v>
      </c>
      <c r="F72" s="125">
        <v>0</v>
      </c>
      <c r="G72" s="125">
        <v>0</v>
      </c>
      <c r="H72" s="126"/>
      <c r="I72" s="125">
        <v>0</v>
      </c>
      <c r="J72" s="126"/>
    </row>
    <row r="73" spans="2:10" ht="12.75" hidden="1" customHeight="1" x14ac:dyDescent="0.25">
      <c r="B73" s="152" t="s">
        <v>147</v>
      </c>
      <c r="C73" s="81" t="s">
        <v>148</v>
      </c>
      <c r="D73" s="82" t="str">
        <f>$D$13</f>
        <v>year 2026</v>
      </c>
      <c r="E73" s="121">
        <v>0</v>
      </c>
      <c r="F73" s="83">
        <v>0</v>
      </c>
      <c r="G73" s="83">
        <v>0</v>
      </c>
      <c r="H73" s="84"/>
      <c r="I73" s="83">
        <v>0</v>
      </c>
      <c r="J73" s="84"/>
    </row>
    <row r="74" spans="2:10" ht="12.75" hidden="1" customHeight="1" x14ac:dyDescent="0.25">
      <c r="B74" s="152"/>
      <c r="C74" s="55"/>
      <c r="D74" s="55" t="str">
        <f>$D$14</f>
        <v>year 2025</v>
      </c>
      <c r="E74" s="127">
        <v>0</v>
      </c>
      <c r="F74" s="125">
        <v>0</v>
      </c>
      <c r="G74" s="125">
        <v>0</v>
      </c>
      <c r="H74" s="126"/>
      <c r="I74" s="125">
        <v>0</v>
      </c>
      <c r="J74" s="126"/>
    </row>
    <row r="75" spans="2:10" ht="12.75" hidden="1" customHeight="1" x14ac:dyDescent="0.25">
      <c r="B75" s="152" t="s">
        <v>149</v>
      </c>
      <c r="C75" s="81" t="s">
        <v>150</v>
      </c>
      <c r="D75" s="82" t="str">
        <f>$D$13</f>
        <v>year 2026</v>
      </c>
      <c r="E75" s="121">
        <v>0</v>
      </c>
      <c r="F75" s="83">
        <v>0</v>
      </c>
      <c r="G75" s="83">
        <v>0</v>
      </c>
      <c r="H75" s="84"/>
      <c r="I75" s="83">
        <v>0</v>
      </c>
      <c r="J75" s="84"/>
    </row>
    <row r="76" spans="2:10" ht="12.75" hidden="1" customHeight="1" x14ac:dyDescent="0.25">
      <c r="B76" s="152"/>
      <c r="C76" s="55"/>
      <c r="D76" s="55" t="str">
        <f>$D$14</f>
        <v>year 2025</v>
      </c>
      <c r="E76" s="127">
        <v>0</v>
      </c>
      <c r="F76" s="125">
        <v>0</v>
      </c>
      <c r="G76" s="125">
        <v>0</v>
      </c>
      <c r="H76" s="126"/>
      <c r="I76" s="125">
        <v>0</v>
      </c>
      <c r="J76" s="126"/>
    </row>
    <row r="77" spans="2:10" ht="12.75" hidden="1" customHeight="1" x14ac:dyDescent="0.25">
      <c r="B77" s="152" t="s">
        <v>151</v>
      </c>
      <c r="C77" s="81" t="s">
        <v>152</v>
      </c>
      <c r="D77" s="82" t="str">
        <f>$D$13</f>
        <v>year 2026</v>
      </c>
      <c r="E77" s="121">
        <v>0</v>
      </c>
      <c r="F77" s="83">
        <v>0</v>
      </c>
      <c r="G77" s="83">
        <v>0</v>
      </c>
      <c r="H77" s="84"/>
      <c r="I77" s="83">
        <v>0</v>
      </c>
      <c r="J77" s="84"/>
    </row>
    <row r="78" spans="2:10" ht="12.75" hidden="1" customHeight="1" x14ac:dyDescent="0.25">
      <c r="B78" s="152"/>
      <c r="C78" s="55"/>
      <c r="D78" s="55" t="str">
        <f>$D$14</f>
        <v>year 2025</v>
      </c>
      <c r="E78" s="127">
        <v>0</v>
      </c>
      <c r="F78" s="125">
        <v>0</v>
      </c>
      <c r="G78" s="125">
        <v>0</v>
      </c>
      <c r="H78" s="126"/>
      <c r="I78" s="125">
        <v>0</v>
      </c>
      <c r="J78" s="126"/>
    </row>
    <row r="79" spans="2:10" ht="12.75" hidden="1" customHeight="1" x14ac:dyDescent="0.25">
      <c r="B79" s="152" t="s">
        <v>153</v>
      </c>
      <c r="C79" s="81" t="s">
        <v>154</v>
      </c>
      <c r="D79" s="82" t="str">
        <f>$D$13</f>
        <v>year 2026</v>
      </c>
      <c r="E79" s="121">
        <v>0</v>
      </c>
      <c r="F79" s="83">
        <v>0</v>
      </c>
      <c r="G79" s="83">
        <v>0</v>
      </c>
      <c r="H79" s="84"/>
      <c r="I79" s="83">
        <v>0</v>
      </c>
      <c r="J79" s="84"/>
    </row>
    <row r="80" spans="2:10" ht="12.75" hidden="1" customHeight="1" x14ac:dyDescent="0.25">
      <c r="B80" s="152"/>
      <c r="C80" s="55"/>
      <c r="D80" s="55" t="str">
        <f>$D$14</f>
        <v>year 2025</v>
      </c>
      <c r="E80" s="127">
        <v>0</v>
      </c>
      <c r="F80" s="125">
        <v>0</v>
      </c>
      <c r="G80" s="125">
        <v>0</v>
      </c>
      <c r="H80" s="126"/>
      <c r="I80" s="125">
        <v>0</v>
      </c>
      <c r="J80" s="126"/>
    </row>
    <row r="81" spans="2:10" ht="12.75" hidden="1" customHeight="1" x14ac:dyDescent="0.25">
      <c r="B81" s="152" t="s">
        <v>155</v>
      </c>
      <c r="C81" s="81" t="s">
        <v>156</v>
      </c>
      <c r="D81" s="82" t="str">
        <f>$D$13</f>
        <v>year 2026</v>
      </c>
      <c r="E81" s="121">
        <v>0</v>
      </c>
      <c r="F81" s="83">
        <v>0</v>
      </c>
      <c r="G81" s="83">
        <v>0</v>
      </c>
      <c r="H81" s="84"/>
      <c r="I81" s="83">
        <v>0</v>
      </c>
      <c r="J81" s="84"/>
    </row>
    <row r="82" spans="2:10" ht="12.75" hidden="1" customHeight="1" x14ac:dyDescent="0.25">
      <c r="B82" s="152"/>
      <c r="C82" s="55"/>
      <c r="D82" s="55" t="str">
        <f>$D$14</f>
        <v>year 2025</v>
      </c>
      <c r="E82" s="127">
        <v>0</v>
      </c>
      <c r="F82" s="125">
        <v>0</v>
      </c>
      <c r="G82" s="125">
        <v>0</v>
      </c>
      <c r="H82" s="126"/>
      <c r="I82" s="125">
        <v>0</v>
      </c>
      <c r="J82" s="126"/>
    </row>
    <row r="83" spans="2:10" ht="12.75" hidden="1" customHeight="1" x14ac:dyDescent="0.25">
      <c r="B83" s="152" t="s">
        <v>157</v>
      </c>
      <c r="C83" s="81" t="s">
        <v>158</v>
      </c>
      <c r="D83" s="82" t="str">
        <f>$D$13</f>
        <v>year 2026</v>
      </c>
      <c r="E83" s="121">
        <v>0</v>
      </c>
      <c r="F83" s="83">
        <v>0</v>
      </c>
      <c r="G83" s="83">
        <v>0</v>
      </c>
      <c r="H83" s="84"/>
      <c r="I83" s="83">
        <v>0</v>
      </c>
      <c r="J83" s="84"/>
    </row>
    <row r="84" spans="2:10" ht="12.75" hidden="1" customHeight="1" x14ac:dyDescent="0.25">
      <c r="B84" s="152"/>
      <c r="C84" s="55"/>
      <c r="D84" s="55" t="str">
        <f>$D$14</f>
        <v>year 2025</v>
      </c>
      <c r="E84" s="127">
        <v>0</v>
      </c>
      <c r="F84" s="125">
        <v>0</v>
      </c>
      <c r="G84" s="125">
        <v>0</v>
      </c>
      <c r="H84" s="126"/>
      <c r="I84" s="125">
        <v>0</v>
      </c>
      <c r="J84" s="126"/>
    </row>
    <row r="85" spans="2:10" ht="12.75" hidden="1" customHeight="1" x14ac:dyDescent="0.25">
      <c r="B85" s="152" t="s">
        <v>159</v>
      </c>
      <c r="C85" s="81" t="s">
        <v>160</v>
      </c>
      <c r="D85" s="82" t="str">
        <f>$D$13</f>
        <v>year 2026</v>
      </c>
      <c r="E85" s="121">
        <v>0</v>
      </c>
      <c r="F85" s="83">
        <v>0</v>
      </c>
      <c r="G85" s="83">
        <v>0</v>
      </c>
      <c r="H85" s="84"/>
      <c r="I85" s="83">
        <v>0</v>
      </c>
      <c r="J85" s="84"/>
    </row>
    <row r="86" spans="2:10" ht="12.75" hidden="1" customHeight="1" x14ac:dyDescent="0.25">
      <c r="B86" s="152"/>
      <c r="C86" s="55"/>
      <c r="D86" s="55" t="str">
        <f>$D$14</f>
        <v>year 2025</v>
      </c>
      <c r="E86" s="127">
        <v>0</v>
      </c>
      <c r="F86" s="125">
        <v>0</v>
      </c>
      <c r="G86" s="125">
        <v>0</v>
      </c>
      <c r="H86" s="126"/>
      <c r="I86" s="125">
        <v>0</v>
      </c>
      <c r="J86" s="126"/>
    </row>
    <row r="87" spans="2:10" ht="12.75" hidden="1" customHeight="1" x14ac:dyDescent="0.25">
      <c r="B87" s="152" t="s">
        <v>161</v>
      </c>
      <c r="C87" s="81" t="s">
        <v>162</v>
      </c>
      <c r="D87" s="82" t="str">
        <f>$D$13</f>
        <v>year 2026</v>
      </c>
      <c r="E87" s="121">
        <v>0</v>
      </c>
      <c r="F87" s="83">
        <v>0</v>
      </c>
      <c r="G87" s="83">
        <v>0</v>
      </c>
      <c r="H87" s="84"/>
      <c r="I87" s="83">
        <v>0</v>
      </c>
      <c r="J87" s="84"/>
    </row>
    <row r="88" spans="2:10" ht="12.75" hidden="1" customHeight="1" x14ac:dyDescent="0.25">
      <c r="B88" s="152"/>
      <c r="C88" s="55"/>
      <c r="D88" s="55" t="str">
        <f>$D$14</f>
        <v>year 2025</v>
      </c>
      <c r="E88" s="127">
        <v>0</v>
      </c>
      <c r="F88" s="125">
        <v>0</v>
      </c>
      <c r="G88" s="125">
        <v>0</v>
      </c>
      <c r="H88" s="126"/>
      <c r="I88" s="125">
        <v>0</v>
      </c>
      <c r="J88" s="126"/>
    </row>
    <row r="89" spans="2:10" ht="12.75" hidden="1" customHeight="1" x14ac:dyDescent="0.25">
      <c r="B89" s="152" t="s">
        <v>163</v>
      </c>
      <c r="C89" s="81" t="s">
        <v>164</v>
      </c>
      <c r="D89" s="82" t="str">
        <f>$D$13</f>
        <v>year 2026</v>
      </c>
      <c r="E89" s="121">
        <v>0</v>
      </c>
      <c r="F89" s="83">
        <v>0</v>
      </c>
      <c r="G89" s="83">
        <v>0</v>
      </c>
      <c r="H89" s="84"/>
      <c r="I89" s="83">
        <v>0</v>
      </c>
      <c r="J89" s="84"/>
    </row>
    <row r="90" spans="2:10" ht="12.75" hidden="1" customHeight="1" x14ac:dyDescent="0.25">
      <c r="B90" s="154"/>
      <c r="C90" s="155"/>
      <c r="D90" s="155" t="str">
        <f>$D$14</f>
        <v>year 2025</v>
      </c>
      <c r="E90" s="134">
        <v>0</v>
      </c>
      <c r="F90" s="132">
        <v>0</v>
      </c>
      <c r="G90" s="132">
        <v>0</v>
      </c>
      <c r="H90" s="133"/>
      <c r="I90" s="132">
        <v>0</v>
      </c>
      <c r="J90" s="133"/>
    </row>
    <row r="91" spans="2:10" ht="20.25" customHeight="1" x14ac:dyDescent="0.25">
      <c r="C91" s="156" t="str">
        <f>IF(INT(AktJahrMonat)&gt;201503,"","Note: Detailed further cover assets are only recorded as from Q2 2014; for previous quarters no suitable data is yet available.")</f>
        <v/>
      </c>
      <c r="D91" s="157"/>
      <c r="E91" s="157"/>
      <c r="F91" s="157"/>
      <c r="G91" s="157"/>
      <c r="H91" s="157"/>
      <c r="I91" s="157"/>
      <c r="J91" s="157"/>
    </row>
    <row r="92" spans="2:10" ht="6" customHeight="1" x14ac:dyDescent="0.25"/>
    <row r="93" spans="2:10" x14ac:dyDescent="0.25">
      <c r="C93" s="23"/>
    </row>
  </sheetData>
  <mergeCells count="5">
    <mergeCell ref="J9:J11"/>
    <mergeCell ref="H9:I9"/>
    <mergeCell ref="F10:F11"/>
    <mergeCell ref="H10:H11"/>
    <mergeCell ref="F9:G9"/>
  </mergeCells>
  <printOptions horizontalCentered="1"/>
  <pageMargins left="0.78749999999999998" right="0.59027777777777801" top="0.98402777777777795" bottom="0.98402777777777795" header="0.51180555555555496" footer="0.51180555555555496"/>
  <pageSetup paperSize="9" scale="62" orientation="portrait" r:id="rId1"/>
  <headerFooter>
    <oddFooter>&amp;L&amp;8 &amp;C&amp;8 &amp;R&amp;8 Seite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6">
    <pageSetUpPr fitToPage="1"/>
  </sheetPr>
  <dimension ref="A2:F170"/>
  <sheetViews>
    <sheetView showGridLines="0" showRowColHeaders="0" zoomScaleNormal="100" zoomScaleSheetLayoutView="100" workbookViewId="0">
      <selection activeCell="F13" sqref="F13"/>
    </sheetView>
  </sheetViews>
  <sheetFormatPr baseColWidth="10" defaultColWidth="9.1796875" defaultRowHeight="12.5" x14ac:dyDescent="0.25"/>
  <cols>
    <col min="1" max="1" width="0.81640625" customWidth="1"/>
    <col min="2" max="2" width="45.81640625" customWidth="1"/>
    <col min="3" max="3" width="9.453125" customWidth="1"/>
    <col min="4" max="5" width="12.6328125" customWidth="1"/>
    <col min="6" max="6" width="14.453125" customWidth="1"/>
    <col min="7" max="1025" width="8.6328125" customWidth="1"/>
  </cols>
  <sheetData>
    <row r="2" spans="2:5" x14ac:dyDescent="0.25">
      <c r="B2" s="233" t="s">
        <v>572</v>
      </c>
    </row>
    <row r="4" spans="2:5" x14ac:dyDescent="0.25">
      <c r="B4" s="471" t="s">
        <v>573</v>
      </c>
    </row>
    <row r="5" spans="2:5" x14ac:dyDescent="0.25">
      <c r="B5" s="471" t="str">
        <f>UebInstitutQuartal</f>
        <v>3. Quarter 2026</v>
      </c>
    </row>
    <row r="6" spans="2:5" x14ac:dyDescent="0.25">
      <c r="B6" s="16"/>
    </row>
    <row r="7" spans="2:5" x14ac:dyDescent="0.25">
      <c r="B7" s="492" t="s">
        <v>9</v>
      </c>
      <c r="C7" s="472"/>
      <c r="D7" s="472"/>
      <c r="E7" s="472"/>
    </row>
    <row r="8" spans="2:5" ht="13" customHeight="1" thickBot="1" x14ac:dyDescent="0.3">
      <c r="B8" s="159"/>
      <c r="C8" s="160"/>
      <c r="D8" s="161" t="str">
        <f>AktQuartKurz&amp;" "&amp;AktJahr</f>
        <v>Q3 2026</v>
      </c>
      <c r="E8" s="162" t="str">
        <f>AktQuartKurz&amp;" "&amp;(AktJahr-1)</f>
        <v>Q3 2025</v>
      </c>
    </row>
    <row r="9" spans="2:5" x14ac:dyDescent="0.25">
      <c r="B9" s="493" t="s">
        <v>574</v>
      </c>
      <c r="C9" s="205" t="s">
        <v>10</v>
      </c>
      <c r="D9" s="222">
        <v>33730.6973</v>
      </c>
      <c r="E9" s="223">
        <v>33935.300000000003</v>
      </c>
    </row>
    <row r="10" spans="2:5" s="164" customFormat="1" ht="22" customHeight="1" thickBot="1" x14ac:dyDescent="0.3">
      <c r="B10" s="248" t="s">
        <v>575</v>
      </c>
      <c r="C10" s="165" t="s">
        <v>576</v>
      </c>
      <c r="D10" s="166">
        <v>96.65</v>
      </c>
      <c r="E10" s="208">
        <v>95.21</v>
      </c>
    </row>
    <row r="11" spans="2:5" ht="13" customHeight="1" thickBot="1" x14ac:dyDescent="0.3">
      <c r="B11" s="494"/>
      <c r="C11" s="472"/>
      <c r="D11" s="472"/>
      <c r="E11" s="495"/>
    </row>
    <row r="12" spans="2:5" x14ac:dyDescent="0.25">
      <c r="B12" s="246" t="s">
        <v>12</v>
      </c>
      <c r="C12" s="249" t="s">
        <v>10</v>
      </c>
      <c r="D12" s="206">
        <v>36069.75</v>
      </c>
      <c r="E12" s="207">
        <v>36920.1</v>
      </c>
    </row>
    <row r="13" spans="2:5" ht="56" customHeight="1" x14ac:dyDescent="0.25">
      <c r="B13" s="234" t="s">
        <v>577</v>
      </c>
      <c r="C13" s="168" t="s">
        <v>10</v>
      </c>
      <c r="D13" s="169">
        <v>0</v>
      </c>
      <c r="E13" s="211">
        <v>0</v>
      </c>
    </row>
    <row r="14" spans="2:5" hidden="1" x14ac:dyDescent="0.25">
      <c r="B14" s="235"/>
      <c r="C14" s="168"/>
      <c r="D14" s="169"/>
      <c r="E14" s="211"/>
    </row>
    <row r="15" spans="2:5" ht="22" customHeight="1" x14ac:dyDescent="0.25">
      <c r="B15" s="235" t="s">
        <v>578</v>
      </c>
      <c r="C15" s="170" t="s">
        <v>10</v>
      </c>
      <c r="D15" s="169">
        <v>0</v>
      </c>
      <c r="E15" s="211">
        <v>0</v>
      </c>
    </row>
    <row r="16" spans="2:5" ht="22" customHeight="1" x14ac:dyDescent="0.25">
      <c r="B16" s="235" t="s">
        <v>579</v>
      </c>
      <c r="C16" s="170" t="s">
        <v>10</v>
      </c>
      <c r="D16" s="169">
        <v>0</v>
      </c>
      <c r="E16" s="211">
        <v>0</v>
      </c>
    </row>
    <row r="17" spans="1:6" ht="22" customHeight="1" x14ac:dyDescent="0.25">
      <c r="B17" s="236" t="s">
        <v>580</v>
      </c>
      <c r="C17" s="170" t="s">
        <v>10</v>
      </c>
      <c r="D17" s="169">
        <v>0</v>
      </c>
      <c r="E17" s="211">
        <v>0</v>
      </c>
    </row>
    <row r="18" spans="1:6" s="164" customFormat="1" ht="22" customHeight="1" x14ac:dyDescent="0.25">
      <c r="B18" s="237" t="s">
        <v>581</v>
      </c>
      <c r="C18" s="170" t="s">
        <v>576</v>
      </c>
      <c r="D18" s="169">
        <v>95.18</v>
      </c>
      <c r="E18" s="211">
        <v>96.07</v>
      </c>
    </row>
    <row r="19" spans="1:6" x14ac:dyDescent="0.25">
      <c r="B19" s="465" t="s">
        <v>582</v>
      </c>
      <c r="C19" s="168" t="s">
        <v>583</v>
      </c>
      <c r="D19" s="169">
        <v>0</v>
      </c>
      <c r="E19" s="211">
        <v>0</v>
      </c>
    </row>
    <row r="20" spans="1:6" x14ac:dyDescent="0.25">
      <c r="B20" s="466"/>
      <c r="C20" s="170" t="s">
        <v>584</v>
      </c>
      <c r="D20" s="169">
        <v>934.94960000000003</v>
      </c>
      <c r="E20" s="211">
        <v>883</v>
      </c>
    </row>
    <row r="21" spans="1:6" x14ac:dyDescent="0.25">
      <c r="B21" s="466"/>
      <c r="C21" s="170" t="s">
        <v>585</v>
      </c>
      <c r="D21" s="169">
        <v>0</v>
      </c>
      <c r="E21" s="211">
        <v>0</v>
      </c>
    </row>
    <row r="22" spans="1:6" x14ac:dyDescent="0.25">
      <c r="B22" s="466"/>
      <c r="C22" s="170" t="s">
        <v>586</v>
      </c>
      <c r="D22" s="169">
        <v>0</v>
      </c>
      <c r="E22" s="211">
        <v>0</v>
      </c>
    </row>
    <row r="23" spans="1:6" x14ac:dyDescent="0.25">
      <c r="B23" s="466"/>
      <c r="C23" s="170" t="s">
        <v>587</v>
      </c>
      <c r="D23" s="169">
        <v>262.1268</v>
      </c>
      <c r="E23" s="211">
        <v>187.4</v>
      </c>
    </row>
    <row r="24" spans="1:6" x14ac:dyDescent="0.25">
      <c r="B24" s="466"/>
      <c r="C24" s="170" t="s">
        <v>588</v>
      </c>
      <c r="D24" s="169">
        <v>0</v>
      </c>
      <c r="E24" s="211">
        <v>0</v>
      </c>
    </row>
    <row r="25" spans="1:6" x14ac:dyDescent="0.25">
      <c r="B25" s="466"/>
      <c r="C25" s="170" t="s">
        <v>589</v>
      </c>
      <c r="D25" s="169">
        <v>0</v>
      </c>
      <c r="E25" s="211">
        <v>0</v>
      </c>
    </row>
    <row r="26" spans="1:6" x14ac:dyDescent="0.25">
      <c r="B26" s="466"/>
      <c r="C26" s="170" t="s">
        <v>590</v>
      </c>
      <c r="D26" s="169">
        <v>0</v>
      </c>
      <c r="E26" s="211">
        <v>0</v>
      </c>
    </row>
    <row r="27" spans="1:6" x14ac:dyDescent="0.25">
      <c r="B27" s="466"/>
      <c r="C27" s="170" t="s">
        <v>591</v>
      </c>
      <c r="D27" s="169">
        <v>0</v>
      </c>
      <c r="E27" s="211">
        <v>0</v>
      </c>
    </row>
    <row r="28" spans="1:6" x14ac:dyDescent="0.25">
      <c r="B28" s="466"/>
      <c r="C28" s="170" t="s">
        <v>592</v>
      </c>
      <c r="D28" s="169">
        <v>99.522900000000007</v>
      </c>
      <c r="E28" s="211">
        <v>269.5</v>
      </c>
    </row>
    <row r="29" spans="1:6" x14ac:dyDescent="0.25">
      <c r="B29" s="399"/>
      <c r="C29" s="170" t="s">
        <v>593</v>
      </c>
      <c r="D29" s="169">
        <v>0</v>
      </c>
      <c r="E29" s="211">
        <v>0</v>
      </c>
    </row>
    <row r="30" spans="1:6" x14ac:dyDescent="0.25">
      <c r="A30" s="400"/>
      <c r="B30" s="238"/>
      <c r="C30" s="170" t="s">
        <v>594</v>
      </c>
      <c r="D30" s="169">
        <v>0</v>
      </c>
      <c r="E30" s="211">
        <v>0</v>
      </c>
      <c r="F30" s="400"/>
    </row>
    <row r="31" spans="1:6" ht="32" customHeight="1" x14ac:dyDescent="0.25">
      <c r="B31" s="239" t="s">
        <v>595</v>
      </c>
      <c r="C31" s="170" t="s">
        <v>596</v>
      </c>
      <c r="D31" s="169">
        <v>6.4185999999999996</v>
      </c>
      <c r="E31" s="211">
        <v>6</v>
      </c>
    </row>
    <row r="32" spans="1:6" ht="22" customHeight="1" thickBot="1" x14ac:dyDescent="0.3">
      <c r="B32" s="171" t="s">
        <v>597</v>
      </c>
      <c r="C32" s="170" t="s">
        <v>576</v>
      </c>
      <c r="D32" s="169">
        <v>51.53</v>
      </c>
      <c r="E32" s="211">
        <v>51.9</v>
      </c>
    </row>
    <row r="33" spans="1:6" ht="18.5" customHeight="1" thickBot="1" x14ac:dyDescent="0.3">
      <c r="B33" s="172" t="s">
        <v>598</v>
      </c>
      <c r="C33" s="220" t="s">
        <v>576</v>
      </c>
      <c r="D33" s="213">
        <v>0</v>
      </c>
      <c r="E33" s="214">
        <v>0</v>
      </c>
    </row>
    <row r="34" spans="1:6" ht="13" customHeight="1" x14ac:dyDescent="0.25">
      <c r="B34" s="494"/>
      <c r="C34" s="472"/>
      <c r="D34" s="472"/>
      <c r="E34" s="495"/>
    </row>
    <row r="35" spans="1:6" x14ac:dyDescent="0.25">
      <c r="B35" s="496" t="s">
        <v>599</v>
      </c>
      <c r="C35" s="249"/>
      <c r="D35" s="206"/>
      <c r="E35" s="207"/>
    </row>
    <row r="36" spans="1:6" ht="27" customHeight="1" x14ac:dyDescent="0.25">
      <c r="A36" s="217"/>
      <c r="B36" s="241" t="s">
        <v>600</v>
      </c>
      <c r="C36" s="168" t="s">
        <v>10</v>
      </c>
      <c r="D36" s="169">
        <v>706.50959999999998</v>
      </c>
      <c r="E36" s="211">
        <v>50.9</v>
      </c>
    </row>
    <row r="37" spans="1:6" ht="14" customHeight="1" thickBot="1" x14ac:dyDescent="0.3">
      <c r="A37" s="217"/>
      <c r="B37" s="241" t="s">
        <v>601</v>
      </c>
      <c r="C37" s="168" t="s">
        <v>602</v>
      </c>
      <c r="D37" s="357">
        <v>55</v>
      </c>
      <c r="E37" s="358">
        <v>1</v>
      </c>
    </row>
    <row r="38" spans="1:6" ht="22" customHeight="1" thickBot="1" x14ac:dyDescent="0.3">
      <c r="A38" s="217">
        <v>1</v>
      </c>
      <c r="B38" s="172" t="s">
        <v>603</v>
      </c>
      <c r="C38" s="247" t="s">
        <v>10</v>
      </c>
      <c r="D38" s="213">
        <v>1350.1775</v>
      </c>
      <c r="E38" s="214">
        <v>1467.1</v>
      </c>
    </row>
    <row r="39" spans="1:6" ht="13" customHeight="1" x14ac:dyDescent="0.25">
      <c r="A39" s="217">
        <v>1</v>
      </c>
      <c r="B39" s="494"/>
      <c r="C39" s="472"/>
      <c r="D39" s="472"/>
      <c r="E39" s="495"/>
    </row>
    <row r="40" spans="1:6" ht="13" customHeight="1" x14ac:dyDescent="0.3">
      <c r="A40" s="217"/>
      <c r="B40" s="496" t="s">
        <v>604</v>
      </c>
      <c r="C40" s="249"/>
      <c r="D40" s="206"/>
      <c r="E40" s="207"/>
      <c r="F40" s="226"/>
    </row>
    <row r="41" spans="1:6" ht="22" customHeight="1" x14ac:dyDescent="0.3">
      <c r="A41" s="217"/>
      <c r="B41" s="235" t="s">
        <v>605</v>
      </c>
      <c r="C41" s="168" t="s">
        <v>576</v>
      </c>
      <c r="D41" s="169">
        <v>0</v>
      </c>
      <c r="E41" s="211">
        <v>0</v>
      </c>
      <c r="F41" s="226"/>
    </row>
    <row r="42" spans="1:6" ht="22" customHeight="1" x14ac:dyDescent="0.3">
      <c r="A42" s="217"/>
      <c r="B42" s="235" t="s">
        <v>606</v>
      </c>
      <c r="C42" s="168" t="s">
        <v>576</v>
      </c>
      <c r="D42" s="169">
        <v>0</v>
      </c>
      <c r="E42" s="211">
        <v>0</v>
      </c>
      <c r="F42" s="226"/>
    </row>
    <row r="43" spans="1:6" ht="22" customHeight="1" x14ac:dyDescent="0.3">
      <c r="A43" s="217"/>
      <c r="B43" s="235" t="s">
        <v>607</v>
      </c>
      <c r="C43" s="168" t="s">
        <v>576</v>
      </c>
      <c r="D43" s="169">
        <v>0</v>
      </c>
      <c r="E43" s="211">
        <v>0</v>
      </c>
      <c r="F43" s="226"/>
    </row>
    <row r="44" spans="1:6" ht="22" customHeight="1" x14ac:dyDescent="0.3">
      <c r="A44" s="217"/>
      <c r="B44" s="235" t="s">
        <v>608</v>
      </c>
      <c r="C44" s="168" t="s">
        <v>576</v>
      </c>
      <c r="D44" s="169">
        <v>0</v>
      </c>
      <c r="E44" s="211">
        <v>0</v>
      </c>
      <c r="F44" s="226"/>
    </row>
    <row r="45" spans="1:6" ht="22" customHeight="1" thickBot="1" x14ac:dyDescent="0.35">
      <c r="A45" s="217"/>
      <c r="B45" s="235" t="s">
        <v>609</v>
      </c>
      <c r="C45" s="168" t="s">
        <v>576</v>
      </c>
      <c r="D45" s="169">
        <v>0</v>
      </c>
      <c r="E45" s="211">
        <v>0</v>
      </c>
      <c r="F45" s="226"/>
    </row>
    <row r="46" spans="1:6" ht="22" customHeight="1" thickBot="1" x14ac:dyDescent="0.35">
      <c r="A46" s="217"/>
      <c r="B46" s="497" t="s">
        <v>610</v>
      </c>
      <c r="C46" s="247" t="s">
        <v>576</v>
      </c>
      <c r="D46" s="213">
        <v>0</v>
      </c>
      <c r="E46" s="214">
        <v>0</v>
      </c>
      <c r="F46" s="226"/>
    </row>
    <row r="47" spans="1:6" ht="13.5" customHeight="1" x14ac:dyDescent="0.3">
      <c r="A47" s="217"/>
      <c r="B47" s="494"/>
      <c r="C47" s="472"/>
      <c r="D47" s="472"/>
      <c r="E47" s="495"/>
      <c r="F47" s="226"/>
    </row>
    <row r="48" spans="1:6" ht="14" customHeight="1" thickBot="1" x14ac:dyDescent="0.3">
      <c r="A48" s="217"/>
      <c r="B48" s="496" t="s">
        <v>611</v>
      </c>
      <c r="C48" s="249"/>
      <c r="D48" s="206"/>
      <c r="E48" s="207"/>
    </row>
    <row r="49" spans="1:5" ht="36" customHeight="1" x14ac:dyDescent="0.25">
      <c r="A49" s="217"/>
      <c r="B49" s="497" t="s">
        <v>612</v>
      </c>
      <c r="C49" s="220" t="s">
        <v>576</v>
      </c>
      <c r="D49" s="213">
        <v>1.33</v>
      </c>
      <c r="E49" s="214">
        <v>0.85</v>
      </c>
    </row>
    <row r="50" spans="1:5" x14ac:dyDescent="0.25">
      <c r="A50" s="217"/>
      <c r="B50" s="219"/>
      <c r="C50" s="219"/>
      <c r="D50" s="219"/>
      <c r="E50" s="219"/>
    </row>
    <row r="52" spans="1:5" x14ac:dyDescent="0.25">
      <c r="B52" s="23"/>
    </row>
    <row r="170" spans="2:2" x14ac:dyDescent="0.25">
      <c r="B170" s="23"/>
    </row>
  </sheetData>
  <mergeCells count="1">
    <mergeCell ref="B19:B28"/>
  </mergeCells>
  <printOptions horizontalCentered="1"/>
  <pageMargins left="0.78740157480314965" right="0.78740157480314965" top="0.98425196850393704" bottom="0.98425196850393704" header="0.51181102362204722" footer="0.51181102362204722"/>
  <pageSetup paperSize="9" scale="83" orientation="portrait" r:id="rId1"/>
  <headerFooter>
    <oddFooter>&amp;L&amp;8 &amp;C&amp;8 &amp;R&amp;8 Seite &amp;P</oddFooter>
  </headerFooter>
  <rowBreaks count="1" manualBreakCount="1">
    <brk id="33"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7">
    <pageSetUpPr fitToPage="1"/>
  </sheetPr>
  <dimension ref="A2:F47"/>
  <sheetViews>
    <sheetView showGridLines="0" showRowColHeaders="0" zoomScaleNormal="100" zoomScaleSheetLayoutView="100" workbookViewId="0">
      <selection activeCell="E5" sqref="E5"/>
    </sheetView>
  </sheetViews>
  <sheetFormatPr baseColWidth="10" defaultColWidth="9.1796875" defaultRowHeight="12.5" x14ac:dyDescent="0.25"/>
  <cols>
    <col min="1" max="1" width="0.81640625" customWidth="1"/>
    <col min="2" max="2" width="45.81640625" customWidth="1"/>
    <col min="3" max="3" width="9.453125" customWidth="1"/>
    <col min="4" max="5" width="12.6328125" customWidth="1"/>
    <col min="6" max="6" width="14.453125" customWidth="1"/>
    <col min="7" max="1025" width="8.6328125" customWidth="1"/>
  </cols>
  <sheetData>
    <row r="2" spans="1:5" x14ac:dyDescent="0.25">
      <c r="B2" s="233" t="s">
        <v>572</v>
      </c>
    </row>
    <row r="4" spans="1:5" x14ac:dyDescent="0.25">
      <c r="B4" s="471" t="s">
        <v>573</v>
      </c>
    </row>
    <row r="5" spans="1:5" x14ac:dyDescent="0.25">
      <c r="B5" s="471" t="str">
        <f>UebInstitutQuartal</f>
        <v>3. Quarter 2026</v>
      </c>
    </row>
    <row r="6" spans="1:5" x14ac:dyDescent="0.25">
      <c r="B6" s="16"/>
    </row>
    <row r="7" spans="1:5" x14ac:dyDescent="0.25">
      <c r="A7" s="217">
        <v>1</v>
      </c>
      <c r="B7" s="492" t="s">
        <v>19</v>
      </c>
      <c r="C7" s="472"/>
      <c r="D7" s="472"/>
      <c r="E7" s="472"/>
    </row>
    <row r="8" spans="1:5" ht="13" customHeight="1" thickBot="1" x14ac:dyDescent="0.3">
      <c r="A8" s="217">
        <v>1</v>
      </c>
      <c r="B8" s="159"/>
      <c r="C8" s="160"/>
      <c r="D8" s="161" t="str">
        <f>AktQuartKurz&amp;" "&amp;AktJahr</f>
        <v>Q3 2026</v>
      </c>
      <c r="E8" s="162" t="str">
        <f>AktQuartKurz&amp;" "&amp;(AktJahr-1)</f>
        <v>Q3 2025</v>
      </c>
    </row>
    <row r="9" spans="1:5" x14ac:dyDescent="0.25">
      <c r="A9" s="217">
        <v>1</v>
      </c>
      <c r="B9" s="493" t="s">
        <v>574</v>
      </c>
      <c r="C9" s="221" t="s">
        <v>10</v>
      </c>
      <c r="D9" s="222">
        <v>1039.1248000000001</v>
      </c>
      <c r="E9" s="223">
        <v>1142</v>
      </c>
    </row>
    <row r="10" spans="1:5" s="164" customFormat="1" ht="22" customHeight="1" thickBot="1" x14ac:dyDescent="0.25">
      <c r="A10" s="217">
        <v>1</v>
      </c>
      <c r="B10" s="248" t="s">
        <v>575</v>
      </c>
      <c r="C10" s="165" t="s">
        <v>576</v>
      </c>
      <c r="D10" s="166">
        <v>90.32</v>
      </c>
      <c r="E10" s="208">
        <v>91.18</v>
      </c>
    </row>
    <row r="11" spans="1:5" ht="13" customHeight="1" thickBot="1" x14ac:dyDescent="0.3">
      <c r="A11" s="217">
        <v>1</v>
      </c>
      <c r="B11" s="494"/>
      <c r="C11" s="472"/>
      <c r="D11" s="472"/>
      <c r="E11" s="495"/>
    </row>
    <row r="12" spans="1:5" x14ac:dyDescent="0.25">
      <c r="A12" s="217">
        <v>1</v>
      </c>
      <c r="B12" s="496" t="s">
        <v>12</v>
      </c>
      <c r="C12" s="250" t="s">
        <v>10</v>
      </c>
      <c r="D12" s="222">
        <v>1180.7230999999999</v>
      </c>
      <c r="E12" s="223">
        <v>1260.2</v>
      </c>
    </row>
    <row r="13" spans="1:5" ht="34" customHeight="1" x14ac:dyDescent="0.25">
      <c r="A13" s="217"/>
      <c r="B13" s="235" t="s">
        <v>613</v>
      </c>
      <c r="C13" s="168" t="s">
        <v>10</v>
      </c>
      <c r="D13" s="169">
        <v>0</v>
      </c>
      <c r="E13" s="211">
        <v>0</v>
      </c>
    </row>
    <row r="14" spans="1:5" ht="22" customHeight="1" x14ac:dyDescent="0.25">
      <c r="A14" s="217">
        <v>1</v>
      </c>
      <c r="B14" s="235" t="s">
        <v>614</v>
      </c>
      <c r="C14" s="168" t="s">
        <v>10</v>
      </c>
      <c r="D14" s="174">
        <v>0</v>
      </c>
      <c r="E14" s="224">
        <v>0</v>
      </c>
    </row>
    <row r="15" spans="1:5" ht="22" customHeight="1" x14ac:dyDescent="0.25">
      <c r="A15" s="217"/>
      <c r="B15" s="235" t="s">
        <v>615</v>
      </c>
      <c r="C15" s="168"/>
      <c r="D15" s="174">
        <v>0</v>
      </c>
      <c r="E15" s="224">
        <v>0</v>
      </c>
    </row>
    <row r="16" spans="1:5" ht="22" customHeight="1" x14ac:dyDescent="0.25">
      <c r="A16" s="217"/>
      <c r="B16" s="243" t="s">
        <v>616</v>
      </c>
      <c r="C16" s="170" t="s">
        <v>576</v>
      </c>
      <c r="D16" s="169">
        <v>93.63</v>
      </c>
      <c r="E16" s="211">
        <v>94.01</v>
      </c>
    </row>
    <row r="17" spans="1:6" ht="12.5" customHeight="1" thickBot="1" x14ac:dyDescent="0.3">
      <c r="A17" s="217"/>
      <c r="B17" s="467" t="s">
        <v>582</v>
      </c>
      <c r="C17" s="170" t="s">
        <v>583</v>
      </c>
      <c r="D17" s="169">
        <v>0</v>
      </c>
      <c r="E17" s="211">
        <v>0</v>
      </c>
    </row>
    <row r="18" spans="1:6" s="164" customFormat="1" x14ac:dyDescent="0.2">
      <c r="A18" s="217"/>
      <c r="B18" s="466"/>
      <c r="C18" s="170" t="s">
        <v>584</v>
      </c>
      <c r="D18" s="169">
        <v>0</v>
      </c>
      <c r="E18" s="211">
        <v>0</v>
      </c>
    </row>
    <row r="19" spans="1:6" x14ac:dyDescent="0.25">
      <c r="A19" s="217"/>
      <c r="B19" s="466"/>
      <c r="C19" s="170" t="s">
        <v>585</v>
      </c>
      <c r="D19" s="169">
        <v>0</v>
      </c>
      <c r="E19" s="211">
        <v>0</v>
      </c>
    </row>
    <row r="20" spans="1:6" x14ac:dyDescent="0.25">
      <c r="A20" s="217"/>
      <c r="B20" s="466"/>
      <c r="C20" s="170" t="s">
        <v>586</v>
      </c>
      <c r="D20" s="169">
        <v>0</v>
      </c>
      <c r="E20" s="211">
        <v>0</v>
      </c>
    </row>
    <row r="21" spans="1:6" x14ac:dyDescent="0.25">
      <c r="A21" s="217">
        <v>1</v>
      </c>
      <c r="B21" s="466"/>
      <c r="C21" s="170" t="s">
        <v>587</v>
      </c>
      <c r="D21" s="169">
        <v>0</v>
      </c>
      <c r="E21" s="211">
        <v>0</v>
      </c>
    </row>
    <row r="22" spans="1:6" x14ac:dyDescent="0.25">
      <c r="A22" s="217">
        <v>1</v>
      </c>
      <c r="B22" s="466"/>
      <c r="C22" s="170" t="s">
        <v>588</v>
      </c>
      <c r="D22" s="169">
        <v>0</v>
      </c>
      <c r="E22" s="211">
        <v>0</v>
      </c>
    </row>
    <row r="23" spans="1:6" x14ac:dyDescent="0.25">
      <c r="A23" s="217">
        <v>1</v>
      </c>
      <c r="B23" s="466"/>
      <c r="C23" s="170" t="s">
        <v>589</v>
      </c>
      <c r="D23" s="169">
        <v>0</v>
      </c>
      <c r="E23" s="211">
        <v>0</v>
      </c>
    </row>
    <row r="24" spans="1:6" x14ac:dyDescent="0.25">
      <c r="B24" s="466"/>
      <c r="C24" s="170" t="s">
        <v>590</v>
      </c>
      <c r="D24" s="169">
        <v>0</v>
      </c>
      <c r="E24" s="211">
        <v>0</v>
      </c>
    </row>
    <row r="25" spans="1:6" x14ac:dyDescent="0.25">
      <c r="B25" s="466"/>
      <c r="C25" s="170" t="s">
        <v>591</v>
      </c>
      <c r="D25" s="169">
        <v>0</v>
      </c>
      <c r="E25" s="211">
        <v>0</v>
      </c>
    </row>
    <row r="26" spans="1:6" x14ac:dyDescent="0.25">
      <c r="B26" s="466"/>
      <c r="C26" s="170" t="s">
        <v>592</v>
      </c>
      <c r="D26" s="169">
        <v>0</v>
      </c>
      <c r="E26" s="211">
        <v>0</v>
      </c>
    </row>
    <row r="27" spans="1:6" ht="13" customHeight="1" thickBot="1" x14ac:dyDescent="0.3">
      <c r="B27" s="468"/>
      <c r="C27" s="170" t="s">
        <v>593</v>
      </c>
      <c r="D27" s="169">
        <v>0</v>
      </c>
      <c r="E27" s="211">
        <v>0</v>
      </c>
    </row>
    <row r="28" spans="1:6" ht="13" customHeight="1" thickBot="1" x14ac:dyDescent="0.3">
      <c r="A28" s="400"/>
      <c r="B28" s="401"/>
      <c r="C28" s="220" t="s">
        <v>594</v>
      </c>
      <c r="D28" s="213">
        <v>0</v>
      </c>
      <c r="E28" s="214">
        <v>0</v>
      </c>
      <c r="F28" s="400"/>
    </row>
    <row r="29" spans="1:6" ht="13" customHeight="1" thickBot="1" x14ac:dyDescent="0.3">
      <c r="A29" s="217"/>
      <c r="B29" s="494"/>
      <c r="C29" s="472"/>
      <c r="D29" s="472"/>
      <c r="E29" s="495"/>
    </row>
    <row r="30" spans="1:6" x14ac:dyDescent="0.25">
      <c r="A30" s="217"/>
      <c r="B30" s="496" t="s">
        <v>599</v>
      </c>
      <c r="C30" s="249"/>
      <c r="D30" s="206"/>
      <c r="E30" s="207"/>
    </row>
    <row r="31" spans="1:6" ht="27" customHeight="1" x14ac:dyDescent="0.25">
      <c r="A31" s="217"/>
      <c r="B31" s="241" t="s">
        <v>600</v>
      </c>
      <c r="C31" s="168" t="s">
        <v>10</v>
      </c>
      <c r="D31" s="169">
        <v>26.806100000000001</v>
      </c>
      <c r="E31" s="211">
        <v>75.62</v>
      </c>
    </row>
    <row r="32" spans="1:6" ht="14" customHeight="1" x14ac:dyDescent="0.25">
      <c r="A32" s="217"/>
      <c r="B32" s="241" t="s">
        <v>601</v>
      </c>
      <c r="C32" s="168" t="s">
        <v>602</v>
      </c>
      <c r="D32" s="357">
        <v>76</v>
      </c>
      <c r="E32" s="358">
        <v>171</v>
      </c>
    </row>
    <row r="33" spans="1:5" ht="22" customHeight="1" thickBot="1" x14ac:dyDescent="0.3">
      <c r="A33" s="217"/>
      <c r="B33" s="172" t="s">
        <v>603</v>
      </c>
      <c r="C33" s="247" t="s">
        <v>10</v>
      </c>
      <c r="D33" s="213">
        <v>244.565</v>
      </c>
      <c r="E33" s="214">
        <v>506.6</v>
      </c>
    </row>
    <row r="34" spans="1:5" ht="13" customHeight="1" thickBot="1" x14ac:dyDescent="0.3">
      <c r="A34" s="217">
        <v>2</v>
      </c>
      <c r="B34" s="494"/>
      <c r="C34" s="472"/>
      <c r="D34" s="472"/>
      <c r="E34" s="495"/>
    </row>
    <row r="35" spans="1:5" x14ac:dyDescent="0.25">
      <c r="A35" s="217"/>
      <c r="B35" s="496" t="s">
        <v>604</v>
      </c>
      <c r="C35" s="249"/>
      <c r="D35" s="206"/>
      <c r="E35" s="207"/>
    </row>
    <row r="36" spans="1:5" ht="22" customHeight="1" x14ac:dyDescent="0.25">
      <c r="A36" s="217"/>
      <c r="B36" s="241" t="s">
        <v>617</v>
      </c>
      <c r="C36" s="168" t="s">
        <v>576</v>
      </c>
      <c r="D36" s="169">
        <v>0</v>
      </c>
      <c r="E36" s="211">
        <v>0</v>
      </c>
    </row>
    <row r="37" spans="1:5" ht="22" customHeight="1" x14ac:dyDescent="0.25">
      <c r="A37" s="217"/>
      <c r="B37" s="241" t="s">
        <v>618</v>
      </c>
      <c r="C37" s="168" t="s">
        <v>576</v>
      </c>
      <c r="D37" s="169">
        <v>0.41</v>
      </c>
      <c r="E37" s="211">
        <v>0.82</v>
      </c>
    </row>
    <row r="38" spans="1:5" ht="22" customHeight="1" x14ac:dyDescent="0.25">
      <c r="A38" s="217"/>
      <c r="B38" s="241" t="s">
        <v>619</v>
      </c>
      <c r="C38" s="168" t="s">
        <v>576</v>
      </c>
      <c r="D38" s="169">
        <v>0</v>
      </c>
      <c r="E38" s="211">
        <v>0</v>
      </c>
    </row>
    <row r="39" spans="1:5" ht="22" customHeight="1" x14ac:dyDescent="0.25">
      <c r="A39" s="217"/>
      <c r="B39" s="241" t="s">
        <v>620</v>
      </c>
      <c r="C39" s="168" t="s">
        <v>576</v>
      </c>
      <c r="D39" s="169">
        <v>0</v>
      </c>
      <c r="E39" s="211">
        <v>0</v>
      </c>
    </row>
    <row r="40" spans="1:5" ht="22" customHeight="1" x14ac:dyDescent="0.25">
      <c r="A40" s="217"/>
      <c r="B40" s="241" t="s">
        <v>621</v>
      </c>
      <c r="C40" s="168" t="s">
        <v>576</v>
      </c>
      <c r="D40" s="169">
        <v>0</v>
      </c>
      <c r="E40" s="211">
        <v>0</v>
      </c>
    </row>
    <row r="41" spans="1:5" ht="22" customHeight="1" thickBot="1" x14ac:dyDescent="0.3">
      <c r="A41" s="217"/>
      <c r="B41" s="172" t="s">
        <v>622</v>
      </c>
      <c r="C41" s="247" t="s">
        <v>576</v>
      </c>
      <c r="D41" s="213">
        <v>0</v>
      </c>
      <c r="E41" s="214">
        <v>0</v>
      </c>
    </row>
    <row r="42" spans="1:5" ht="13" customHeight="1" thickBot="1" x14ac:dyDescent="0.3">
      <c r="A42" s="217"/>
      <c r="B42" s="494"/>
      <c r="C42" s="472"/>
      <c r="D42" s="472"/>
      <c r="E42" s="495"/>
    </row>
    <row r="43" spans="1:5" ht="14" customHeight="1" x14ac:dyDescent="0.25">
      <c r="A43" s="217"/>
      <c r="B43" s="496" t="s">
        <v>611</v>
      </c>
      <c r="C43" s="249"/>
      <c r="D43" s="206"/>
      <c r="E43" s="207"/>
    </row>
    <row r="44" spans="1:5" ht="34" customHeight="1" thickBot="1" x14ac:dyDescent="0.3">
      <c r="A44" s="217"/>
      <c r="B44" s="497" t="s">
        <v>612</v>
      </c>
      <c r="C44" s="220" t="s">
        <v>576</v>
      </c>
      <c r="D44" s="213">
        <v>0</v>
      </c>
      <c r="E44" s="214">
        <v>0</v>
      </c>
    </row>
    <row r="45" spans="1:5" x14ac:dyDescent="0.25">
      <c r="A45" s="217"/>
    </row>
    <row r="47" spans="1:5" x14ac:dyDescent="0.25">
      <c r="B47" s="23"/>
    </row>
  </sheetData>
  <mergeCells count="1">
    <mergeCell ref="B17:B27"/>
  </mergeCells>
  <printOptions horizontalCentered="1"/>
  <pageMargins left="0.78740157480314965" right="0.78740157480314965" top="0.98425196850393704" bottom="0.98425196850393704" header="0.51181102362204722" footer="0.51181102362204722"/>
  <pageSetup paperSize="9" scale="83" orientation="portrait" r:id="rId1"/>
  <headerFooter>
    <oddFooter>&amp;L&amp;8 &amp;C&amp;8 &amp;R&amp;8 Seite &amp;P</oddFooter>
  </headerFooter>
  <rowBreaks count="1" manualBreakCount="1">
    <brk id="33"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8">
    <pageSetUpPr fitToPage="1"/>
  </sheetPr>
  <dimension ref="A2:F49"/>
  <sheetViews>
    <sheetView showGridLines="0" showRowColHeaders="0" view="pageBreakPreview" zoomScaleNormal="100" zoomScaleSheetLayoutView="100" workbookViewId="0">
      <selection activeCell="D9" sqref="D9"/>
    </sheetView>
  </sheetViews>
  <sheetFormatPr baseColWidth="10" defaultColWidth="9.1796875" defaultRowHeight="12.5" x14ac:dyDescent="0.25"/>
  <cols>
    <col min="1" max="1" width="0.81640625" customWidth="1"/>
    <col min="2" max="2" width="45.81640625" customWidth="1"/>
    <col min="3" max="3" width="9.453125" customWidth="1"/>
    <col min="4" max="5" width="12.6328125" customWidth="1"/>
    <col min="6" max="6" width="14.453125" customWidth="1"/>
    <col min="7" max="1025" width="8.6328125" customWidth="1"/>
  </cols>
  <sheetData>
    <row r="2" spans="1:5" x14ac:dyDescent="0.25">
      <c r="B2" s="233" t="s">
        <v>572</v>
      </c>
    </row>
    <row r="4" spans="1:5" x14ac:dyDescent="0.25">
      <c r="B4" s="16" t="s">
        <v>573</v>
      </c>
    </row>
    <row r="5" spans="1:5" x14ac:dyDescent="0.25">
      <c r="B5" s="16" t="str">
        <f>UebInstitutQuartal</f>
        <v>3. Quarter 2026</v>
      </c>
    </row>
    <row r="6" spans="1:5" x14ac:dyDescent="0.25">
      <c r="B6" s="16"/>
    </row>
    <row r="7" spans="1:5" x14ac:dyDescent="0.25">
      <c r="A7" s="217">
        <v>2</v>
      </c>
      <c r="B7" s="158" t="s">
        <v>20</v>
      </c>
      <c r="C7" s="21"/>
      <c r="D7" s="21"/>
      <c r="E7" s="21"/>
    </row>
    <row r="8" spans="1:5" ht="13" customHeight="1" thickBot="1" x14ac:dyDescent="0.3">
      <c r="A8" s="217">
        <v>2</v>
      </c>
      <c r="B8" s="159"/>
      <c r="C8" s="160"/>
      <c r="D8" s="161" t="str">
        <f>AktQuartKurz&amp;" "&amp;AktJahr</f>
        <v>Q3 2026</v>
      </c>
      <c r="E8" s="162" t="str">
        <f>AktQuartKurz&amp;" "&amp;(AktJahr-1)</f>
        <v>Q3 2025</v>
      </c>
    </row>
    <row r="9" spans="1:5" x14ac:dyDescent="0.25">
      <c r="A9" s="217">
        <v>2</v>
      </c>
      <c r="B9" s="218" t="s">
        <v>574</v>
      </c>
      <c r="C9" s="205" t="s">
        <v>10</v>
      </c>
      <c r="D9" s="222">
        <v>0</v>
      </c>
      <c r="E9" s="223">
        <v>0</v>
      </c>
    </row>
    <row r="10" spans="1:5" s="164" customFormat="1" ht="22" customHeight="1" thickBot="1" x14ac:dyDescent="0.25">
      <c r="A10" s="217"/>
      <c r="B10" s="248" t="s">
        <v>575</v>
      </c>
      <c r="C10" s="165" t="s">
        <v>576</v>
      </c>
      <c r="D10" s="166">
        <v>0</v>
      </c>
      <c r="E10" s="208">
        <v>0</v>
      </c>
    </row>
    <row r="11" spans="1:5" ht="13" customHeight="1" thickBot="1" x14ac:dyDescent="0.3">
      <c r="A11" s="217">
        <v>2</v>
      </c>
      <c r="B11" s="204"/>
      <c r="C11" s="21"/>
      <c r="D11" s="21"/>
      <c r="E11" s="209"/>
    </row>
    <row r="12" spans="1:5" x14ac:dyDescent="0.25">
      <c r="A12" s="217">
        <v>2</v>
      </c>
      <c r="B12" s="251" t="s">
        <v>12</v>
      </c>
      <c r="C12" s="250" t="s">
        <v>10</v>
      </c>
      <c r="D12" s="222">
        <v>0</v>
      </c>
      <c r="E12" s="223">
        <v>0</v>
      </c>
    </row>
    <row r="13" spans="1:5" ht="54" customHeight="1" x14ac:dyDescent="0.25">
      <c r="A13" s="217"/>
      <c r="B13" s="235" t="s">
        <v>623</v>
      </c>
      <c r="C13" s="168" t="s">
        <v>10</v>
      </c>
      <c r="D13" s="169">
        <v>0</v>
      </c>
      <c r="E13" s="211">
        <v>0</v>
      </c>
    </row>
    <row r="14" spans="1:5" hidden="1" x14ac:dyDescent="0.25">
      <c r="A14" s="217"/>
      <c r="B14" s="234"/>
      <c r="C14" s="168"/>
      <c r="D14" s="169"/>
      <c r="E14" s="211"/>
    </row>
    <row r="15" spans="1:5" ht="22" customHeight="1" x14ac:dyDescent="0.25">
      <c r="A15" s="217"/>
      <c r="B15" s="235" t="s">
        <v>624</v>
      </c>
      <c r="C15" s="168" t="s">
        <v>10</v>
      </c>
      <c r="D15" s="169">
        <v>0</v>
      </c>
      <c r="E15" s="211">
        <v>0</v>
      </c>
    </row>
    <row r="16" spans="1:5" ht="22" customHeight="1" x14ac:dyDescent="0.25">
      <c r="A16" s="217">
        <v>2</v>
      </c>
      <c r="B16" s="235" t="s">
        <v>625</v>
      </c>
      <c r="C16" s="170" t="s">
        <v>10</v>
      </c>
      <c r="D16" s="169">
        <v>0</v>
      </c>
      <c r="E16" s="211">
        <v>0</v>
      </c>
    </row>
    <row r="17" spans="1:6" ht="22" customHeight="1" x14ac:dyDescent="0.25">
      <c r="A17" s="217"/>
      <c r="B17" s="235" t="s">
        <v>626</v>
      </c>
      <c r="C17" s="170" t="s">
        <v>10</v>
      </c>
      <c r="D17" s="169">
        <v>0</v>
      </c>
      <c r="E17" s="211">
        <v>0</v>
      </c>
    </row>
    <row r="18" spans="1:6" s="164" customFormat="1" ht="22" customHeight="1" x14ac:dyDescent="0.2">
      <c r="A18" s="217"/>
      <c r="B18" s="244" t="s">
        <v>581</v>
      </c>
      <c r="C18" s="170" t="s">
        <v>576</v>
      </c>
      <c r="D18" s="169">
        <v>0</v>
      </c>
      <c r="E18" s="211">
        <v>0</v>
      </c>
    </row>
    <row r="19" spans="1:6" ht="13" customHeight="1" thickBot="1" x14ac:dyDescent="0.3">
      <c r="A19" s="217"/>
      <c r="B19" s="469" t="s">
        <v>627</v>
      </c>
      <c r="C19" s="170" t="s">
        <v>583</v>
      </c>
      <c r="D19" s="169">
        <v>0</v>
      </c>
      <c r="E19" s="211">
        <v>0</v>
      </c>
    </row>
    <row r="20" spans="1:6" x14ac:dyDescent="0.25">
      <c r="A20" s="217"/>
      <c r="B20" s="466"/>
      <c r="C20" s="170" t="s">
        <v>584</v>
      </c>
      <c r="D20" s="169">
        <v>0</v>
      </c>
      <c r="E20" s="211">
        <v>0</v>
      </c>
    </row>
    <row r="21" spans="1:6" x14ac:dyDescent="0.25">
      <c r="A21" s="217"/>
      <c r="B21" s="466"/>
      <c r="C21" s="170" t="s">
        <v>585</v>
      </c>
      <c r="D21" s="169">
        <v>0</v>
      </c>
      <c r="E21" s="211">
        <v>0</v>
      </c>
    </row>
    <row r="22" spans="1:6" x14ac:dyDescent="0.25">
      <c r="A22" s="217"/>
      <c r="B22" s="466"/>
      <c r="C22" s="170" t="s">
        <v>586</v>
      </c>
      <c r="D22" s="169">
        <v>0</v>
      </c>
      <c r="E22" s="211">
        <v>0</v>
      </c>
    </row>
    <row r="23" spans="1:6" x14ac:dyDescent="0.25">
      <c r="A23" s="217"/>
      <c r="B23" s="466"/>
      <c r="C23" s="170" t="s">
        <v>587</v>
      </c>
      <c r="D23" s="169">
        <v>0</v>
      </c>
      <c r="E23" s="211">
        <v>0</v>
      </c>
    </row>
    <row r="24" spans="1:6" x14ac:dyDescent="0.25">
      <c r="A24" s="217"/>
      <c r="B24" s="466"/>
      <c r="C24" s="170" t="s">
        <v>588</v>
      </c>
      <c r="D24" s="169">
        <v>0</v>
      </c>
      <c r="E24" s="211">
        <v>0</v>
      </c>
    </row>
    <row r="25" spans="1:6" x14ac:dyDescent="0.25">
      <c r="A25" s="217">
        <v>2</v>
      </c>
      <c r="B25" s="466"/>
      <c r="C25" s="170" t="s">
        <v>589</v>
      </c>
      <c r="D25" s="169">
        <v>0</v>
      </c>
      <c r="E25" s="211">
        <v>0</v>
      </c>
    </row>
    <row r="26" spans="1:6" x14ac:dyDescent="0.25">
      <c r="A26" s="217"/>
      <c r="B26" s="466"/>
      <c r="C26" s="170" t="s">
        <v>590</v>
      </c>
      <c r="D26" s="169">
        <v>0</v>
      </c>
      <c r="E26" s="211">
        <v>0</v>
      </c>
    </row>
    <row r="27" spans="1:6" x14ac:dyDescent="0.25">
      <c r="A27" s="217"/>
      <c r="B27" s="466"/>
      <c r="C27" s="170" t="s">
        <v>591</v>
      </c>
      <c r="D27" s="169">
        <v>0</v>
      </c>
      <c r="E27" s="211">
        <v>0</v>
      </c>
    </row>
    <row r="28" spans="1:6" x14ac:dyDescent="0.25">
      <c r="A28" s="217"/>
      <c r="B28" s="466"/>
      <c r="C28" s="170" t="s">
        <v>592</v>
      </c>
      <c r="D28" s="169">
        <v>0</v>
      </c>
      <c r="E28" s="211">
        <v>0</v>
      </c>
    </row>
    <row r="29" spans="1:6" ht="13" customHeight="1" thickBot="1" x14ac:dyDescent="0.3">
      <c r="A29" s="217">
        <v>2</v>
      </c>
      <c r="B29" s="470"/>
      <c r="C29" s="170" t="s">
        <v>593</v>
      </c>
      <c r="D29" s="169">
        <v>0</v>
      </c>
      <c r="E29" s="211">
        <v>0</v>
      </c>
    </row>
    <row r="30" spans="1:6" ht="13" customHeight="1" thickBot="1" x14ac:dyDescent="0.3">
      <c r="A30" s="217"/>
      <c r="B30" s="402"/>
      <c r="C30" s="165" t="s">
        <v>594</v>
      </c>
      <c r="D30" s="173">
        <v>0</v>
      </c>
      <c r="E30" s="212">
        <v>0</v>
      </c>
      <c r="F30" s="400"/>
    </row>
    <row r="31" spans="1:6" ht="13" customHeight="1" x14ac:dyDescent="0.25">
      <c r="A31" s="217"/>
      <c r="B31" s="204"/>
      <c r="C31" s="21"/>
      <c r="D31" s="21"/>
      <c r="E31" s="209"/>
    </row>
    <row r="32" spans="1:6" x14ac:dyDescent="0.25">
      <c r="A32" s="217"/>
      <c r="B32" s="246" t="s">
        <v>599</v>
      </c>
      <c r="C32" s="249"/>
      <c r="D32" s="206"/>
      <c r="E32" s="207"/>
    </row>
    <row r="33" spans="1:5" ht="27" customHeight="1" x14ac:dyDescent="0.25">
      <c r="A33" s="217"/>
      <c r="B33" s="241" t="s">
        <v>600</v>
      </c>
      <c r="C33" s="168" t="s">
        <v>10</v>
      </c>
      <c r="D33" s="169">
        <v>0</v>
      </c>
      <c r="E33" s="211">
        <v>0</v>
      </c>
    </row>
    <row r="34" spans="1:5" ht="14" customHeight="1" thickBot="1" x14ac:dyDescent="0.3">
      <c r="A34" s="217"/>
      <c r="B34" s="241" t="s">
        <v>601</v>
      </c>
      <c r="C34" s="168" t="s">
        <v>602</v>
      </c>
      <c r="D34" s="357">
        <v>0</v>
      </c>
      <c r="E34" s="358">
        <v>0</v>
      </c>
    </row>
    <row r="35" spans="1:5" ht="22" customHeight="1" thickBot="1" x14ac:dyDescent="0.3">
      <c r="A35" s="217"/>
      <c r="B35" s="172" t="s">
        <v>603</v>
      </c>
      <c r="C35" s="247" t="s">
        <v>10</v>
      </c>
      <c r="D35" s="213">
        <v>0</v>
      </c>
      <c r="E35" s="214">
        <v>0</v>
      </c>
    </row>
    <row r="36" spans="1:5" ht="13" customHeight="1" x14ac:dyDescent="0.25">
      <c r="A36" s="217">
        <v>3</v>
      </c>
      <c r="B36" s="204"/>
      <c r="C36" s="21"/>
      <c r="D36" s="21"/>
      <c r="E36" s="209"/>
    </row>
    <row r="37" spans="1:5" x14ac:dyDescent="0.25">
      <c r="A37" s="217"/>
      <c r="B37" s="246" t="s">
        <v>604</v>
      </c>
      <c r="C37" s="249"/>
      <c r="D37" s="206"/>
      <c r="E37" s="207"/>
    </row>
    <row r="38" spans="1:5" ht="22" customHeight="1" x14ac:dyDescent="0.25">
      <c r="A38" s="217"/>
      <c r="B38" s="241" t="s">
        <v>628</v>
      </c>
      <c r="C38" s="168" t="s">
        <v>576</v>
      </c>
      <c r="D38" s="169">
        <v>0</v>
      </c>
      <c r="E38" s="211">
        <v>0</v>
      </c>
    </row>
    <row r="39" spans="1:5" ht="22" customHeight="1" x14ac:dyDescent="0.25">
      <c r="A39" s="217"/>
      <c r="B39" s="241" t="s">
        <v>629</v>
      </c>
      <c r="C39" s="168" t="s">
        <v>576</v>
      </c>
      <c r="D39" s="169">
        <v>0</v>
      </c>
      <c r="E39" s="211">
        <v>0</v>
      </c>
    </row>
    <row r="40" spans="1:5" ht="22" customHeight="1" x14ac:dyDescent="0.25">
      <c r="A40" s="217"/>
      <c r="B40" s="241" t="s">
        <v>630</v>
      </c>
      <c r="C40" s="168" t="s">
        <v>576</v>
      </c>
      <c r="D40" s="169">
        <v>0</v>
      </c>
      <c r="E40" s="211">
        <v>0</v>
      </c>
    </row>
    <row r="41" spans="1:5" ht="22" customHeight="1" x14ac:dyDescent="0.25">
      <c r="A41" s="217"/>
      <c r="B41" s="241" t="s">
        <v>631</v>
      </c>
      <c r="C41" s="168" t="s">
        <v>576</v>
      </c>
      <c r="D41" s="169">
        <v>0</v>
      </c>
      <c r="E41" s="211">
        <v>0</v>
      </c>
    </row>
    <row r="42" spans="1:5" ht="22" customHeight="1" thickBot="1" x14ac:dyDescent="0.3">
      <c r="A42" s="217"/>
      <c r="B42" s="241" t="s">
        <v>632</v>
      </c>
      <c r="C42" s="168" t="s">
        <v>576</v>
      </c>
      <c r="D42" s="169">
        <v>0</v>
      </c>
      <c r="E42" s="211">
        <v>0</v>
      </c>
    </row>
    <row r="43" spans="1:5" ht="22" customHeight="1" thickBot="1" x14ac:dyDescent="0.3">
      <c r="A43" s="217"/>
      <c r="B43" s="172" t="s">
        <v>633</v>
      </c>
      <c r="C43" s="247" t="s">
        <v>576</v>
      </c>
      <c r="D43" s="213">
        <v>0</v>
      </c>
      <c r="E43" s="214">
        <v>0</v>
      </c>
    </row>
    <row r="44" spans="1:5" ht="13" customHeight="1" x14ac:dyDescent="0.25">
      <c r="A44" s="217">
        <v>3</v>
      </c>
      <c r="B44" s="204"/>
      <c r="C44" s="21"/>
      <c r="D44" s="21"/>
      <c r="E44" s="209"/>
    </row>
    <row r="45" spans="1:5" ht="14" customHeight="1" thickBot="1" x14ac:dyDescent="0.3">
      <c r="A45" s="217"/>
      <c r="B45" s="246" t="s">
        <v>611</v>
      </c>
      <c r="C45" s="249"/>
      <c r="D45" s="206"/>
      <c r="E45" s="207"/>
    </row>
    <row r="46" spans="1:5" ht="36" customHeight="1" x14ac:dyDescent="0.25">
      <c r="A46" s="217"/>
      <c r="B46" s="242" t="s">
        <v>612</v>
      </c>
      <c r="C46" s="220" t="s">
        <v>576</v>
      </c>
      <c r="D46" s="213" t="s">
        <v>634</v>
      </c>
      <c r="E46" s="214">
        <v>0</v>
      </c>
    </row>
    <row r="47" spans="1:5" x14ac:dyDescent="0.25">
      <c r="A47" s="217"/>
    </row>
    <row r="49" spans="2:2" x14ac:dyDescent="0.25">
      <c r="B49" s="23"/>
    </row>
  </sheetData>
  <mergeCells count="1">
    <mergeCell ref="B19:B29"/>
  </mergeCells>
  <printOptions horizontalCentered="1"/>
  <pageMargins left="0.78740157480314965" right="0.78740157480314965" top="0.98425196850393704" bottom="0.98425196850393704" header="0.51181102362204722" footer="0.51181102362204722"/>
  <pageSetup paperSize="9" scale="83" orientation="portrait" r:id="rId1"/>
  <headerFooter>
    <oddFooter>&amp;L&amp;8 &amp;C&amp;8 &amp;R&amp;8 Seite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20">
    <pageSetUpPr fitToPage="1"/>
  </sheetPr>
  <dimension ref="A2:E49"/>
  <sheetViews>
    <sheetView showGridLines="0" showRowColHeaders="0" view="pageBreakPreview" zoomScaleNormal="100" zoomScaleSheetLayoutView="100" workbookViewId="0">
      <selection activeCell="D9" sqref="D9"/>
    </sheetView>
  </sheetViews>
  <sheetFormatPr baseColWidth="10" defaultColWidth="9.1796875" defaultRowHeight="12.5" x14ac:dyDescent="0.25"/>
  <cols>
    <col min="1" max="1" width="0.81640625" customWidth="1"/>
    <col min="2" max="2" width="45.81640625" customWidth="1"/>
    <col min="3" max="3" width="9.453125" customWidth="1"/>
    <col min="4" max="5" width="12.6328125" customWidth="1"/>
    <col min="6" max="6" width="14.453125" customWidth="1"/>
    <col min="7" max="1025" width="8.6328125" customWidth="1"/>
  </cols>
  <sheetData>
    <row r="2" spans="1:5" x14ac:dyDescent="0.25">
      <c r="B2" s="233" t="s">
        <v>572</v>
      </c>
    </row>
    <row r="4" spans="1:5" x14ac:dyDescent="0.25">
      <c r="B4" s="16" t="s">
        <v>573</v>
      </c>
    </row>
    <row r="5" spans="1:5" x14ac:dyDescent="0.25">
      <c r="B5" s="16" t="str">
        <f>UebInstitutQuartal</f>
        <v>3. Quarter 2026</v>
      </c>
    </row>
    <row r="6" spans="1:5" x14ac:dyDescent="0.25">
      <c r="B6" s="16"/>
    </row>
    <row r="7" spans="1:5" x14ac:dyDescent="0.25">
      <c r="A7" s="217">
        <v>3</v>
      </c>
      <c r="B7" s="158" t="s">
        <v>21</v>
      </c>
      <c r="C7" s="21"/>
      <c r="D7" s="21"/>
      <c r="E7" s="21"/>
    </row>
    <row r="8" spans="1:5" ht="13" customHeight="1" thickBot="1" x14ac:dyDescent="0.3">
      <c r="A8" s="217">
        <v>3</v>
      </c>
      <c r="B8" s="159"/>
      <c r="C8" s="160"/>
      <c r="D8" s="161" t="str">
        <f>AktQuartKurz&amp;" "&amp;AktJahr</f>
        <v>Q3 2026</v>
      </c>
      <c r="E8" s="162" t="str">
        <f>AktQuartKurz&amp;" "&amp;(AktJahr-1)</f>
        <v>Q3 2025</v>
      </c>
    </row>
    <row r="9" spans="1:5" x14ac:dyDescent="0.25">
      <c r="A9" s="217">
        <v>3</v>
      </c>
      <c r="B9" s="218" t="s">
        <v>574</v>
      </c>
      <c r="C9" s="221" t="s">
        <v>10</v>
      </c>
      <c r="D9" s="222">
        <v>0</v>
      </c>
      <c r="E9" s="223">
        <v>0</v>
      </c>
    </row>
    <row r="10" spans="1:5" ht="22" customHeight="1" thickBot="1" x14ac:dyDescent="0.3">
      <c r="A10" s="217">
        <v>3</v>
      </c>
      <c r="B10" s="248" t="s">
        <v>575</v>
      </c>
      <c r="C10" s="165" t="s">
        <v>576</v>
      </c>
      <c r="D10" s="166">
        <v>0</v>
      </c>
      <c r="E10" s="208">
        <v>0</v>
      </c>
    </row>
    <row r="11" spans="1:5" ht="13" customHeight="1" thickBot="1" x14ac:dyDescent="0.3">
      <c r="A11" s="217">
        <v>3</v>
      </c>
      <c r="B11" s="204"/>
      <c r="C11" s="21"/>
      <c r="D11" s="21"/>
      <c r="E11" s="209"/>
    </row>
    <row r="12" spans="1:5" x14ac:dyDescent="0.25">
      <c r="A12" s="217">
        <v>3</v>
      </c>
      <c r="B12" s="246" t="s">
        <v>12</v>
      </c>
      <c r="C12" s="250" t="s">
        <v>10</v>
      </c>
      <c r="D12" s="222">
        <v>0</v>
      </c>
      <c r="E12" s="223">
        <v>0</v>
      </c>
    </row>
    <row r="13" spans="1:5" ht="54" customHeight="1" x14ac:dyDescent="0.25">
      <c r="A13" s="217"/>
      <c r="B13" s="241" t="s">
        <v>635</v>
      </c>
      <c r="C13" s="170" t="s">
        <v>10</v>
      </c>
      <c r="D13" s="169">
        <v>0</v>
      </c>
      <c r="E13" s="224">
        <v>0</v>
      </c>
    </row>
    <row r="14" spans="1:5" hidden="1" x14ac:dyDescent="0.25">
      <c r="A14" s="217"/>
      <c r="B14" s="235"/>
      <c r="C14" s="168"/>
      <c r="D14" s="169"/>
      <c r="E14" s="211"/>
    </row>
    <row r="15" spans="1:5" ht="22" customHeight="1" x14ac:dyDescent="0.25">
      <c r="A15" s="217"/>
      <c r="B15" s="235" t="s">
        <v>636</v>
      </c>
      <c r="C15" s="168" t="s">
        <v>10</v>
      </c>
      <c r="D15" s="169">
        <v>0</v>
      </c>
      <c r="E15" s="224">
        <v>0</v>
      </c>
    </row>
    <row r="16" spans="1:5" ht="22" customHeight="1" x14ac:dyDescent="0.25">
      <c r="A16" s="217"/>
      <c r="B16" s="235" t="s">
        <v>637</v>
      </c>
      <c r="C16" s="170" t="s">
        <v>10</v>
      </c>
      <c r="D16" s="169">
        <v>0</v>
      </c>
      <c r="E16" s="224">
        <v>0</v>
      </c>
    </row>
    <row r="17" spans="1:5" ht="22" customHeight="1" x14ac:dyDescent="0.25">
      <c r="A17" s="217">
        <v>3</v>
      </c>
      <c r="B17" s="235" t="s">
        <v>638</v>
      </c>
      <c r="C17" s="170" t="s">
        <v>10</v>
      </c>
      <c r="D17" s="169">
        <v>0</v>
      </c>
      <c r="E17" s="224">
        <v>0</v>
      </c>
    </row>
    <row r="18" spans="1:5" ht="22" customHeight="1" x14ac:dyDescent="0.25">
      <c r="A18" s="217"/>
      <c r="B18" s="245" t="s">
        <v>581</v>
      </c>
      <c r="C18" s="170" t="s">
        <v>576</v>
      </c>
      <c r="D18" s="169">
        <v>0</v>
      </c>
      <c r="E18" s="211">
        <v>0</v>
      </c>
    </row>
    <row r="19" spans="1:5" ht="13" customHeight="1" thickBot="1" x14ac:dyDescent="0.3">
      <c r="A19" s="217"/>
      <c r="B19" s="469" t="s">
        <v>639</v>
      </c>
      <c r="C19" s="170" t="s">
        <v>583</v>
      </c>
      <c r="D19" s="169">
        <v>0</v>
      </c>
      <c r="E19" s="211">
        <v>0</v>
      </c>
    </row>
    <row r="20" spans="1:5" x14ac:dyDescent="0.25">
      <c r="A20" s="217"/>
      <c r="B20" s="466"/>
      <c r="C20" s="170" t="s">
        <v>584</v>
      </c>
      <c r="D20" s="169">
        <v>0</v>
      </c>
      <c r="E20" s="211">
        <v>0</v>
      </c>
    </row>
    <row r="21" spans="1:5" x14ac:dyDescent="0.25">
      <c r="A21" s="217"/>
      <c r="B21" s="466"/>
      <c r="C21" s="170" t="s">
        <v>585</v>
      </c>
      <c r="D21" s="169">
        <v>0</v>
      </c>
      <c r="E21" s="211">
        <v>0</v>
      </c>
    </row>
    <row r="22" spans="1:5" x14ac:dyDescent="0.25">
      <c r="A22" s="217"/>
      <c r="B22" s="466"/>
      <c r="C22" s="170" t="s">
        <v>586</v>
      </c>
      <c r="D22" s="169">
        <v>0</v>
      </c>
      <c r="E22" s="211">
        <v>0</v>
      </c>
    </row>
    <row r="23" spans="1:5" x14ac:dyDescent="0.25">
      <c r="A23" s="217"/>
      <c r="B23" s="466"/>
      <c r="C23" s="170" t="s">
        <v>587</v>
      </c>
      <c r="D23" s="169">
        <v>0</v>
      </c>
      <c r="E23" s="211">
        <v>0</v>
      </c>
    </row>
    <row r="24" spans="1:5" x14ac:dyDescent="0.25">
      <c r="A24" s="217"/>
      <c r="B24" s="466"/>
      <c r="C24" s="170" t="s">
        <v>588</v>
      </c>
      <c r="D24" s="169">
        <v>0</v>
      </c>
      <c r="E24" s="211">
        <v>0</v>
      </c>
    </row>
    <row r="25" spans="1:5" x14ac:dyDescent="0.25">
      <c r="A25" s="217">
        <v>3</v>
      </c>
      <c r="B25" s="466"/>
      <c r="C25" s="170" t="s">
        <v>589</v>
      </c>
      <c r="D25" s="169">
        <v>0</v>
      </c>
      <c r="E25" s="211">
        <v>0</v>
      </c>
    </row>
    <row r="26" spans="1:5" x14ac:dyDescent="0.25">
      <c r="A26" s="217"/>
      <c r="B26" s="466"/>
      <c r="C26" s="170" t="s">
        <v>590</v>
      </c>
      <c r="D26" s="169">
        <v>0</v>
      </c>
      <c r="E26" s="211">
        <v>0</v>
      </c>
    </row>
    <row r="27" spans="1:5" x14ac:dyDescent="0.25">
      <c r="A27" s="217"/>
      <c r="B27" s="466"/>
      <c r="C27" s="170" t="s">
        <v>591</v>
      </c>
      <c r="D27" s="169">
        <v>0</v>
      </c>
      <c r="E27" s="211">
        <v>0</v>
      </c>
    </row>
    <row r="28" spans="1:5" x14ac:dyDescent="0.25">
      <c r="A28" s="217"/>
      <c r="B28" s="466"/>
      <c r="C28" s="170" t="s">
        <v>592</v>
      </c>
      <c r="D28" s="169">
        <v>0</v>
      </c>
      <c r="E28" s="211">
        <v>0</v>
      </c>
    </row>
    <row r="29" spans="1:5" ht="13" customHeight="1" thickBot="1" x14ac:dyDescent="0.3">
      <c r="A29" s="217">
        <v>3</v>
      </c>
      <c r="B29" s="470"/>
      <c r="C29" s="170" t="s">
        <v>593</v>
      </c>
      <c r="D29" s="169">
        <v>0</v>
      </c>
      <c r="E29" s="211">
        <v>0</v>
      </c>
    </row>
    <row r="30" spans="1:5" ht="13" customHeight="1" thickBot="1" x14ac:dyDescent="0.3">
      <c r="A30" s="217"/>
      <c r="B30" s="402"/>
      <c r="C30" s="220" t="s">
        <v>594</v>
      </c>
      <c r="D30" s="213">
        <v>0</v>
      </c>
      <c r="E30" s="214">
        <v>0</v>
      </c>
    </row>
    <row r="31" spans="1:5" ht="13" customHeight="1" x14ac:dyDescent="0.25">
      <c r="B31" s="204"/>
      <c r="C31" s="21"/>
      <c r="D31" s="21"/>
      <c r="E31" s="209"/>
    </row>
    <row r="32" spans="1:5" x14ac:dyDescent="0.25">
      <c r="B32" s="246" t="s">
        <v>640</v>
      </c>
      <c r="C32" s="249"/>
      <c r="D32" s="206"/>
      <c r="E32" s="207"/>
    </row>
    <row r="33" spans="2:5" ht="27" customHeight="1" x14ac:dyDescent="0.25">
      <c r="B33" s="241" t="s">
        <v>600</v>
      </c>
      <c r="C33" s="168" t="s">
        <v>10</v>
      </c>
      <c r="D33" s="169">
        <v>0</v>
      </c>
      <c r="E33" s="211">
        <v>0</v>
      </c>
    </row>
    <row r="34" spans="2:5" ht="14" customHeight="1" thickBot="1" x14ac:dyDescent="0.3">
      <c r="B34" s="241" t="s">
        <v>601</v>
      </c>
      <c r="C34" s="168" t="s">
        <v>602</v>
      </c>
      <c r="D34" s="357">
        <v>0</v>
      </c>
      <c r="E34" s="358">
        <v>0</v>
      </c>
    </row>
    <row r="35" spans="2:5" ht="22" customHeight="1" thickBot="1" x14ac:dyDescent="0.3">
      <c r="B35" s="172" t="s">
        <v>603</v>
      </c>
      <c r="C35" s="247" t="s">
        <v>10</v>
      </c>
      <c r="D35" s="213">
        <v>0</v>
      </c>
      <c r="E35" s="214">
        <v>0</v>
      </c>
    </row>
    <row r="36" spans="2:5" ht="13" customHeight="1" x14ac:dyDescent="0.25">
      <c r="B36" s="204"/>
      <c r="C36" s="21"/>
      <c r="D36" s="21"/>
      <c r="E36" s="209"/>
    </row>
    <row r="37" spans="2:5" x14ac:dyDescent="0.25">
      <c r="B37" s="246" t="s">
        <v>604</v>
      </c>
      <c r="C37" s="249"/>
      <c r="D37" s="206"/>
      <c r="E37" s="207"/>
    </row>
    <row r="38" spans="2:5" ht="22" customHeight="1" x14ac:dyDescent="0.25">
      <c r="B38" s="241" t="s">
        <v>641</v>
      </c>
      <c r="C38" s="168" t="s">
        <v>576</v>
      </c>
      <c r="D38" s="169">
        <v>0</v>
      </c>
      <c r="E38" s="211">
        <v>0</v>
      </c>
    </row>
    <row r="39" spans="2:5" ht="22" customHeight="1" x14ac:dyDescent="0.25">
      <c r="B39" s="241" t="s">
        <v>642</v>
      </c>
      <c r="C39" s="168" t="s">
        <v>576</v>
      </c>
      <c r="D39" s="169">
        <v>0</v>
      </c>
      <c r="E39" s="211">
        <v>0</v>
      </c>
    </row>
    <row r="40" spans="2:5" ht="22" customHeight="1" x14ac:dyDescent="0.25">
      <c r="B40" s="241" t="s">
        <v>643</v>
      </c>
      <c r="C40" s="168" t="s">
        <v>576</v>
      </c>
      <c r="D40" s="169">
        <v>0</v>
      </c>
      <c r="E40" s="211">
        <v>0</v>
      </c>
    </row>
    <row r="41" spans="2:5" ht="22" customHeight="1" x14ac:dyDescent="0.25">
      <c r="B41" s="241" t="s">
        <v>644</v>
      </c>
      <c r="C41" s="168" t="s">
        <v>576</v>
      </c>
      <c r="D41" s="169">
        <v>0</v>
      </c>
      <c r="E41" s="211">
        <v>0</v>
      </c>
    </row>
    <row r="42" spans="2:5" ht="22" customHeight="1" thickBot="1" x14ac:dyDescent="0.3">
      <c r="B42" s="241" t="s">
        <v>645</v>
      </c>
      <c r="C42" s="168" t="s">
        <v>576</v>
      </c>
      <c r="D42" s="169">
        <v>0</v>
      </c>
      <c r="E42" s="211">
        <v>0</v>
      </c>
    </row>
    <row r="43" spans="2:5" ht="22" customHeight="1" thickBot="1" x14ac:dyDescent="0.3">
      <c r="B43" s="172" t="s">
        <v>646</v>
      </c>
      <c r="C43" s="247" t="s">
        <v>576</v>
      </c>
      <c r="D43" s="213">
        <v>0</v>
      </c>
      <c r="E43" s="214">
        <v>0</v>
      </c>
    </row>
    <row r="44" spans="2:5" ht="13" customHeight="1" x14ac:dyDescent="0.25">
      <c r="B44" s="204"/>
      <c r="C44" s="21"/>
      <c r="D44" s="21"/>
      <c r="E44" s="209"/>
    </row>
    <row r="45" spans="2:5" ht="14" customHeight="1" thickBot="1" x14ac:dyDescent="0.3">
      <c r="B45" s="240" t="s">
        <v>611</v>
      </c>
      <c r="C45" s="167"/>
      <c r="D45" s="163"/>
      <c r="E45" s="210"/>
    </row>
    <row r="46" spans="2:5" ht="34" customHeight="1" x14ac:dyDescent="0.25">
      <c r="B46" s="242" t="s">
        <v>612</v>
      </c>
      <c r="C46" s="220" t="s">
        <v>576</v>
      </c>
      <c r="D46" s="213">
        <v>0</v>
      </c>
      <c r="E46" s="214">
        <v>0</v>
      </c>
    </row>
    <row r="49" spans="2:2" x14ac:dyDescent="0.25">
      <c r="B49" s="23"/>
    </row>
  </sheetData>
  <mergeCells count="1">
    <mergeCell ref="B19:B29"/>
  </mergeCells>
  <printOptions horizontalCentered="1"/>
  <pageMargins left="0.78740157480314965" right="0.78740157480314965" top="0.98425196850393704" bottom="0.98425196850393704" header="0.51181102362204722" footer="0.51181102362204722"/>
  <pageSetup paperSize="9" scale="83" orientation="portrait" r:id="rId1"/>
  <headerFooter>
    <oddFooter>&amp;L&amp;8 &amp;C&amp;8 &amp;R&amp;8 Seite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4">
    <pageSetUpPr fitToPage="1"/>
  </sheetPr>
  <dimension ref="A1:IW32"/>
  <sheetViews>
    <sheetView showGridLines="0" zoomScaleNormal="100" zoomScaleSheetLayoutView="100" workbookViewId="0">
      <selection activeCell="B2" sqref="B2"/>
    </sheetView>
  </sheetViews>
  <sheetFormatPr baseColWidth="10" defaultColWidth="9.1796875" defaultRowHeight="12.5" x14ac:dyDescent="0.25"/>
  <cols>
    <col min="1" max="1" width="0.81640625" style="12" customWidth="1"/>
    <col min="2" max="2" width="8.1796875" style="12" customWidth="1"/>
    <col min="3" max="3" width="11.453125" style="12" hidden="1" customWidth="1"/>
    <col min="4" max="5" width="60.453125" style="12" customWidth="1"/>
    <col min="6" max="6" width="5.6328125" style="12" customWidth="1"/>
    <col min="7" max="7" width="5.453125" style="12" customWidth="1"/>
    <col min="8" max="8" width="18.81640625" style="12" customWidth="1"/>
    <col min="9" max="257" width="11.453125" style="12" customWidth="1"/>
    <col min="258" max="1025" width="11.453125" customWidth="1"/>
  </cols>
  <sheetData>
    <row r="1" spans="2:7" ht="5.25" customHeight="1" x14ac:dyDescent="0.25"/>
    <row r="2" spans="2:7" ht="12.75" customHeight="1" x14ac:dyDescent="0.25">
      <c r="B2" s="35" t="s">
        <v>647</v>
      </c>
      <c r="C2" s="35"/>
      <c r="D2" s="35"/>
      <c r="E2" s="35"/>
      <c r="F2" s="35"/>
      <c r="G2" s="35"/>
    </row>
    <row r="3" spans="2:7" ht="18" customHeight="1" x14ac:dyDescent="0.25"/>
    <row r="4" spans="2:7" ht="12.75" customHeight="1" x14ac:dyDescent="0.25">
      <c r="B4" s="471" t="s">
        <v>648</v>
      </c>
      <c r="C4" s="471"/>
      <c r="D4" s="471"/>
      <c r="E4" s="471"/>
      <c r="F4" s="471"/>
      <c r="G4" s="471"/>
    </row>
    <row r="5" spans="2:7" ht="12.75" customHeight="1" x14ac:dyDescent="0.25">
      <c r="B5" s="471" t="str">
        <f>UebInstitutQuartal</f>
        <v>3. Quarter 2026</v>
      </c>
      <c r="C5" s="471"/>
      <c r="D5" s="471"/>
      <c r="E5" s="5"/>
      <c r="F5" s="5"/>
      <c r="G5" s="5"/>
    </row>
    <row r="6" spans="2:7" ht="12.75" customHeight="1" x14ac:dyDescent="0.25"/>
    <row r="8" spans="2:7" x14ac:dyDescent="0.25">
      <c r="B8" s="492" t="s">
        <v>9</v>
      </c>
      <c r="C8" s="472"/>
      <c r="D8" s="472"/>
      <c r="E8" s="472"/>
    </row>
    <row r="9" spans="2:7" ht="13" customHeight="1" thickBot="1" x14ac:dyDescent="0.3">
      <c r="B9" s="159"/>
      <c r="C9" s="160"/>
      <c r="D9" s="161" t="str">
        <f>AktQuartKurz&amp;" "&amp;AktJahr</f>
        <v>Q3 2026</v>
      </c>
      <c r="E9" s="162" t="str">
        <f>AktQuartKurz&amp;" "&amp;(AktJahr-1)</f>
        <v>Q3 2025</v>
      </c>
    </row>
    <row r="10" spans="2:7" ht="289.5" customHeight="1" thickBot="1" x14ac:dyDescent="0.3">
      <c r="B10" s="403" t="s">
        <v>649</v>
      </c>
      <c r="C10" s="203" t="s">
        <v>45</v>
      </c>
      <c r="D10" s="404" t="s">
        <v>650</v>
      </c>
      <c r="E10" s="405" t="s">
        <v>651</v>
      </c>
    </row>
    <row r="11" spans="2:7" x14ac:dyDescent="0.25">
      <c r="C11" s="12" t="s">
        <v>10</v>
      </c>
    </row>
    <row r="12" spans="2:7" x14ac:dyDescent="0.25">
      <c r="C12" s="12" t="s">
        <v>10</v>
      </c>
    </row>
    <row r="13" spans="2:7" x14ac:dyDescent="0.25">
      <c r="B13" s="492" t="s">
        <v>19</v>
      </c>
      <c r="C13" s="472"/>
      <c r="D13" s="472"/>
      <c r="E13" s="472"/>
    </row>
    <row r="14" spans="2:7" ht="13" customHeight="1" thickBot="1" x14ac:dyDescent="0.3">
      <c r="B14" s="159"/>
      <c r="C14" s="160"/>
      <c r="D14" s="161" t="str">
        <f>AktQuartKurz&amp;" "&amp;AktJahr</f>
        <v>Q3 2026</v>
      </c>
      <c r="E14" s="162" t="str">
        <f>AktQuartKurz&amp;" "&amp;(AktJahr-1)</f>
        <v>Q3 2025</v>
      </c>
    </row>
    <row r="15" spans="2:7" ht="13.5" customHeight="1" thickBot="1" x14ac:dyDescent="0.3">
      <c r="B15" s="403" t="s">
        <v>649</v>
      </c>
      <c r="C15" s="203" t="s">
        <v>45</v>
      </c>
      <c r="D15" s="404" t="s">
        <v>652</v>
      </c>
      <c r="E15" s="378" t="s">
        <v>652</v>
      </c>
    </row>
    <row r="16" spans="2:7" hidden="1" x14ac:dyDescent="0.25">
      <c r="B16" s="236"/>
      <c r="C16" s="393" t="s">
        <v>10</v>
      </c>
      <c r="D16" s="364"/>
      <c r="E16" s="394"/>
    </row>
    <row r="17" spans="2:5" hidden="1" x14ac:dyDescent="0.25">
      <c r="B17" s="236"/>
      <c r="C17" s="393" t="s">
        <v>10</v>
      </c>
      <c r="D17" s="364"/>
      <c r="E17" s="394"/>
    </row>
    <row r="18" spans="2:5" hidden="1" x14ac:dyDescent="0.25">
      <c r="B18" s="236"/>
      <c r="C18" s="393" t="s">
        <v>10</v>
      </c>
      <c r="D18" s="364"/>
      <c r="E18" s="394"/>
    </row>
    <row r="19" spans="2:5" ht="13" hidden="1" customHeight="1" thickBot="1" x14ac:dyDescent="0.3">
      <c r="B19" s="395"/>
      <c r="C19" s="396" t="s">
        <v>10</v>
      </c>
      <c r="D19" s="397"/>
      <c r="E19" s="398"/>
    </row>
    <row r="20" spans="2:5" hidden="1" x14ac:dyDescent="0.25"/>
    <row r="21" spans="2:5" hidden="1" x14ac:dyDescent="0.25"/>
    <row r="22" spans="2:5" hidden="1" x14ac:dyDescent="0.25">
      <c r="B22" s="158" t="s">
        <v>20</v>
      </c>
      <c r="C22" s="21"/>
      <c r="D22" s="21"/>
      <c r="E22" s="21"/>
    </row>
    <row r="23" spans="2:5" ht="13" hidden="1" customHeight="1" thickBot="1" x14ac:dyDescent="0.3">
      <c r="B23" s="159"/>
      <c r="C23" s="160"/>
      <c r="D23" s="161" t="str">
        <f>AktQuartKurz&amp;" "&amp;AktJahr</f>
        <v>Q3 2026</v>
      </c>
      <c r="E23" s="162" t="str">
        <f>AktQuartKurz&amp;" "&amp;(AktJahr-1)</f>
        <v>Q3 2025</v>
      </c>
    </row>
    <row r="24" spans="2:5" ht="13" hidden="1" customHeight="1" thickBot="1" x14ac:dyDescent="0.3">
      <c r="B24" s="229" t="s">
        <v>649</v>
      </c>
      <c r="C24" s="203" t="s">
        <v>45</v>
      </c>
      <c r="D24" s="377">
        <v>0</v>
      </c>
      <c r="E24" s="378">
        <v>0</v>
      </c>
    </row>
    <row r="25" spans="2:5" hidden="1" x14ac:dyDescent="0.25"/>
    <row r="26" spans="2:5" hidden="1" x14ac:dyDescent="0.25"/>
    <row r="27" spans="2:5" hidden="1" x14ac:dyDescent="0.25">
      <c r="B27" s="158" t="s">
        <v>21</v>
      </c>
      <c r="C27" s="21"/>
      <c r="D27" s="21"/>
      <c r="E27" s="21"/>
    </row>
    <row r="28" spans="2:5" ht="13" hidden="1" customHeight="1" thickBot="1" x14ac:dyDescent="0.3">
      <c r="B28" s="159"/>
      <c r="C28" s="160"/>
      <c r="D28" s="161" t="str">
        <f>AktQuartKurz&amp;" "&amp;AktJahr</f>
        <v>Q3 2026</v>
      </c>
      <c r="E28" s="162" t="str">
        <f>AktQuartKurz&amp;" "&amp;(AktJahr-1)</f>
        <v>Q3 2025</v>
      </c>
    </row>
    <row r="29" spans="2:5" ht="13" hidden="1" customHeight="1" thickBot="1" x14ac:dyDescent="0.3">
      <c r="B29" s="229" t="s">
        <v>649</v>
      </c>
      <c r="C29" s="203" t="s">
        <v>45</v>
      </c>
      <c r="D29" s="377">
        <v>0</v>
      </c>
      <c r="E29" s="378">
        <v>0</v>
      </c>
    </row>
    <row r="32" spans="2:5" x14ac:dyDescent="0.25">
      <c r="B32" s="23"/>
    </row>
  </sheetData>
  <pageMargins left="0.70866141732283472" right="0.70866141732283472" top="0.78740157480314965" bottom="0.78740157480314965" header="0.31496062992125978" footer="0.31496062992125978"/>
  <pageSetup paperSize="9" scale="68" fitToHeight="0" orientation="portrait" horizontalDpi="360" verticalDpi="360" r:id="rId1"/>
  <headerFooter>
    <oddFooter>&amp;R Seite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5">
    <pageSetUpPr fitToPage="1"/>
  </sheetPr>
  <dimension ref="A1:IW28"/>
  <sheetViews>
    <sheetView showGridLines="0" showRowColHeaders="0" zoomScaleNormal="100" workbookViewId="0">
      <selection activeCell="C3" sqref="C3"/>
    </sheetView>
  </sheetViews>
  <sheetFormatPr baseColWidth="10" defaultColWidth="9.1796875" defaultRowHeight="15.5" x14ac:dyDescent="0.35"/>
  <cols>
    <col min="1" max="1" width="0.81640625" style="8" customWidth="1"/>
    <col min="2" max="2" width="15.1796875" style="8" customWidth="1"/>
    <col min="3" max="3" width="12.36328125" style="8" customWidth="1"/>
    <col min="4" max="4" width="3.453125" style="8" customWidth="1"/>
    <col min="5" max="5" width="15.453125" style="8" customWidth="1"/>
    <col min="6" max="6" width="56.36328125" style="8" customWidth="1"/>
    <col min="7" max="7" width="4.36328125" style="8" customWidth="1"/>
    <col min="8" max="8" width="15.1796875" style="8" customWidth="1"/>
    <col min="9" max="9" width="19.453125" style="8" customWidth="1"/>
    <col min="10" max="10" width="23.1796875" style="8" customWidth="1"/>
    <col min="11" max="11" width="4.453125" style="8" customWidth="1"/>
    <col min="12" max="257" width="14.81640625" style="8" customWidth="1"/>
    <col min="258" max="1025" width="14.81640625" customWidth="1"/>
  </cols>
  <sheetData>
    <row r="1" spans="2:11" ht="5.25" customHeight="1" x14ac:dyDescent="0.35"/>
    <row r="2" spans="2:11" ht="15" customHeight="1" x14ac:dyDescent="0.35">
      <c r="B2" s="175" t="s">
        <v>653</v>
      </c>
      <c r="C2" s="176" t="s">
        <v>654</v>
      </c>
      <c r="D2" s="177"/>
      <c r="E2" s="175" t="s">
        <v>653</v>
      </c>
      <c r="F2" s="178" t="s">
        <v>655</v>
      </c>
      <c r="G2" s="177"/>
      <c r="H2" s="175" t="s">
        <v>653</v>
      </c>
      <c r="I2" s="179" t="s">
        <v>656</v>
      </c>
      <c r="K2" s="180"/>
    </row>
    <row r="3" spans="2:11" ht="15" customHeight="1" x14ac:dyDescent="0.35">
      <c r="B3" s="181" t="s">
        <v>657</v>
      </c>
      <c r="C3" s="182" t="s">
        <v>658</v>
      </c>
      <c r="D3" s="183"/>
      <c r="E3" s="184" t="s">
        <v>659</v>
      </c>
      <c r="F3" s="185" t="s">
        <v>660</v>
      </c>
      <c r="G3" s="186"/>
      <c r="H3" s="186"/>
      <c r="I3" s="187" t="s">
        <v>661</v>
      </c>
    </row>
    <row r="4" spans="2:11" ht="15" customHeight="1" x14ac:dyDescent="0.35">
      <c r="B4" s="181" t="s">
        <v>662</v>
      </c>
      <c r="C4" s="188">
        <v>2026</v>
      </c>
      <c r="D4" s="189"/>
      <c r="E4" s="190" t="s">
        <v>663</v>
      </c>
      <c r="F4" s="185" t="s">
        <v>664</v>
      </c>
      <c r="G4" s="186"/>
      <c r="H4" s="181" t="s">
        <v>665</v>
      </c>
      <c r="I4" s="191" t="s">
        <v>666</v>
      </c>
    </row>
    <row r="5" spans="2:11" ht="15" customHeight="1" x14ac:dyDescent="0.35">
      <c r="B5" s="181" t="s">
        <v>667</v>
      </c>
      <c r="C5" s="188" t="s">
        <v>668</v>
      </c>
      <c r="D5" s="189"/>
      <c r="E5" s="190" t="s">
        <v>669</v>
      </c>
      <c r="F5" s="185" t="str">
        <f>(Institut&amp;",created at "&amp;TEXT(ErstDatum,"TT-MMMM-JJJJ")&amp;" with "&amp;Version&amp;" bei "&amp;AusfInstitut)</f>
        <v>MHB,created at 30-Oktober-2026 with V(3.10) bei BAR</v>
      </c>
      <c r="G5" s="186"/>
      <c r="H5" s="181" t="s">
        <v>670</v>
      </c>
      <c r="I5" s="191" t="s">
        <v>671</v>
      </c>
    </row>
    <row r="6" spans="2:11" ht="15" customHeight="1" x14ac:dyDescent="0.35">
      <c r="B6" s="181" t="s">
        <v>672</v>
      </c>
      <c r="C6" s="192"/>
      <c r="D6" s="186"/>
      <c r="E6" s="181" t="s">
        <v>673</v>
      </c>
      <c r="F6" s="185" t="s">
        <v>634</v>
      </c>
      <c r="G6" s="186"/>
      <c r="H6" s="181" t="s">
        <v>674</v>
      </c>
      <c r="I6" s="193"/>
      <c r="J6" t="s">
        <v>675</v>
      </c>
    </row>
    <row r="7" spans="2:11" ht="15" customHeight="1" x14ac:dyDescent="0.35">
      <c r="B7" s="181" t="s">
        <v>676</v>
      </c>
      <c r="C7" s="192" t="s">
        <v>677</v>
      </c>
      <c r="D7" s="186"/>
      <c r="E7" s="181" t="s">
        <v>678</v>
      </c>
      <c r="F7" s="185" t="str">
        <f>IF(LOWER(Institut)="vdp","Verband",IF(UPPER(Institut)="VDH","Verband","Institut "&amp;Institut))</f>
        <v>Institut MHB</v>
      </c>
      <c r="G7" s="186"/>
      <c r="H7" s="181" t="s">
        <v>679</v>
      </c>
      <c r="I7" s="194" t="s">
        <v>680</v>
      </c>
      <c r="J7" s="186" t="s">
        <v>681</v>
      </c>
    </row>
    <row r="8" spans="2:11" ht="15" customHeight="1" x14ac:dyDescent="0.35">
      <c r="B8" s="181" t="s">
        <v>682</v>
      </c>
      <c r="C8" s="192" t="s">
        <v>0</v>
      </c>
      <c r="D8" s="186"/>
      <c r="E8" s="181" t="s">
        <v>683</v>
      </c>
      <c r="F8" s="185" t="str">
        <f>IF(AuswertBasis="Verband",IF(TvDatenart="T","vdp-Mitgliedsinstitute",IF(TvDatenart="F","Fremdinstitute",IF(TvDatenart="*","alle Pfandbriefemittenten","???"))),AuswertBasis)</f>
        <v>Institut MHB</v>
      </c>
      <c r="G8" s="186"/>
      <c r="H8" s="181" t="s">
        <v>684</v>
      </c>
      <c r="I8" s="194" t="s">
        <v>685</v>
      </c>
      <c r="J8" s="186" t="s">
        <v>686</v>
      </c>
    </row>
    <row r="9" spans="2:11" ht="15" customHeight="1" x14ac:dyDescent="0.35">
      <c r="B9" s="181" t="s">
        <v>687</v>
      </c>
      <c r="C9" s="192" t="s">
        <v>688</v>
      </c>
      <c r="D9" s="186"/>
      <c r="E9" s="181" t="s">
        <v>689</v>
      </c>
      <c r="F9" s="195">
        <f>DATE(AktJahr,AktMonat+1,0)</f>
        <v>46295</v>
      </c>
      <c r="G9" s="183"/>
      <c r="H9" s="181" t="s">
        <v>690</v>
      </c>
      <c r="I9" s="186" t="str">
        <f>(AktJahr&amp;RIGHT("0"&amp;AktMonat,2))</f>
        <v>202609</v>
      </c>
      <c r="J9" t="s">
        <v>691</v>
      </c>
    </row>
    <row r="10" spans="2:11" ht="15" customHeight="1" x14ac:dyDescent="0.35">
      <c r="B10" s="181" t="s">
        <v>692</v>
      </c>
      <c r="C10" s="192" t="s">
        <v>693</v>
      </c>
      <c r="D10" s="186"/>
      <c r="E10" s="181" t="s">
        <v>694</v>
      </c>
      <c r="F10" s="185" t="s">
        <v>695</v>
      </c>
      <c r="G10" s="186"/>
      <c r="H10" s="186"/>
      <c r="I10" s="186"/>
    </row>
    <row r="11" spans="2:11" ht="15" customHeight="1" x14ac:dyDescent="0.35">
      <c r="B11" s="181" t="s">
        <v>696</v>
      </c>
      <c r="C11" s="196"/>
      <c r="D11" s="197"/>
      <c r="E11" s="198" t="s">
        <v>697</v>
      </c>
      <c r="F11" s="185" t="s">
        <v>698</v>
      </c>
      <c r="G11" s="186"/>
      <c r="H11" s="186"/>
      <c r="I11" s="186"/>
    </row>
    <row r="12" spans="2:11" ht="15" customHeight="1" x14ac:dyDescent="0.35">
      <c r="B12" s="181" t="s">
        <v>699</v>
      </c>
      <c r="C12" s="182"/>
      <c r="D12" s="197"/>
      <c r="E12" s="198" t="s">
        <v>700</v>
      </c>
      <c r="F12" s="185" t="str">
        <f>(AktMonat/3)&amp;". Quarter"</f>
        <v>3. Quarter</v>
      </c>
      <c r="G12" s="186"/>
      <c r="H12" s="186"/>
      <c r="I12" s="186"/>
    </row>
    <row r="13" spans="2:11" ht="15" customHeight="1" x14ac:dyDescent="0.35">
      <c r="B13" s="181" t="s">
        <v>701</v>
      </c>
      <c r="C13" s="192" t="s">
        <v>702</v>
      </c>
      <c r="D13" s="186"/>
      <c r="E13" s="181" t="s">
        <v>703</v>
      </c>
      <c r="F13" s="185" t="str">
        <f>AktQuartal&amp;" "&amp;AktJahr&amp;IF(AuswertBasis="Verband"," ("&amp;TvInstitute&amp;")","")</f>
        <v>3. Quarter 2026</v>
      </c>
      <c r="G13" s="186"/>
      <c r="H13" s="186"/>
      <c r="I13" s="186"/>
    </row>
    <row r="14" spans="2:11" ht="15" customHeight="1" x14ac:dyDescent="0.35">
      <c r="B14" s="181" t="s">
        <v>704</v>
      </c>
      <c r="C14" s="192"/>
      <c r="D14" s="186"/>
      <c r="E14" s="181" t="s">
        <v>705</v>
      </c>
      <c r="F14" s="185" t="str">
        <f>"Q"&amp;(AktMonat/3)</f>
        <v>Q3</v>
      </c>
      <c r="G14" s="186"/>
      <c r="H14" s="186"/>
      <c r="I14" s="186"/>
    </row>
    <row r="15" spans="2:11" ht="15" customHeight="1" x14ac:dyDescent="0.35">
      <c r="B15" s="181" t="s">
        <v>706</v>
      </c>
      <c r="C15" s="192" t="s">
        <v>707</v>
      </c>
      <c r="D15" s="186"/>
      <c r="E15" s="181" t="s">
        <v>708</v>
      </c>
      <c r="F15" s="199" t="str">
        <f>IF(KzRbwBerH="I",F21,IF(KzRbwBerH="S",F22,IF(KzRbwBerH="D",F23,"* -")))</f>
        <v>* The dynamic approach was used for calculating the risk-adjusted net present value" according to section 5 para. 1 no. 2 of the Net Present Value Regulation (PfandBarwertV).</v>
      </c>
      <c r="G15" s="186"/>
      <c r="H15" s="186"/>
      <c r="I15" s="186"/>
    </row>
    <row r="16" spans="2:11" ht="15" customHeight="1" x14ac:dyDescent="0.35">
      <c r="B16" s="181" t="s">
        <v>709</v>
      </c>
      <c r="C16" s="192" t="s">
        <v>710</v>
      </c>
      <c r="D16" s="186"/>
      <c r="E16" s="181" t="s">
        <v>711</v>
      </c>
      <c r="F16" s="199" t="str">
        <f>IF(KzRbwBerO="I",F21,IF(KzRbwBerO="S",F22,IF(KzRbwBerO="D",F23,"* -")))</f>
        <v>* The dynamic approach was used for calculating the risk-adjusted net present value" according to section 5 para. 1 no. 2 of the Net Present Value Regulation (PfandBarwertV).</v>
      </c>
      <c r="H16" s="186"/>
      <c r="I16" s="186"/>
    </row>
    <row r="17" spans="2:9" ht="15" customHeight="1" x14ac:dyDescent="0.35">
      <c r="B17" s="181" t="s">
        <v>712</v>
      </c>
      <c r="C17" s="192"/>
      <c r="D17" s="186"/>
      <c r="E17" s="181" t="s">
        <v>713</v>
      </c>
      <c r="F17" s="199" t="str">
        <f>IF(KzRbwBerS="I",F21,IF(KzRbwBerS="S",F22,IF(KzRbwBerS="D",F23,"* -")))</f>
        <v>* The dynamic approach was used for calculating the risk-adjusted net present value" according to section 5 para. 1 no. 2 of the Net Present Value Regulation (PfandBarwertV).</v>
      </c>
      <c r="H17" s="186"/>
      <c r="I17" s="186"/>
    </row>
    <row r="18" spans="2:9" ht="15" customHeight="1" x14ac:dyDescent="0.35">
      <c r="B18" s="181" t="s">
        <v>714</v>
      </c>
      <c r="C18" s="192"/>
      <c r="D18" s="186"/>
      <c r="E18" s="181" t="s">
        <v>715</v>
      </c>
      <c r="F18" s="199" t="str">
        <f>IF(KzRbwBerF="I",F21,IF(KzRbwBerF="S",F22,IF(KzRbwBerF="D",F23,"* -")))</f>
        <v>* The dynamic approach was used for calculating the risk-adjusted net present value" according to section 5 para. 1 no. 2 of the Net Present Value Regulation (PfandBarwertV).</v>
      </c>
      <c r="G18" s="186"/>
      <c r="H18" s="186"/>
      <c r="I18" s="186"/>
    </row>
    <row r="19" spans="2:9" ht="15" customHeight="1" x14ac:dyDescent="0.35">
      <c r="B19" s="181" t="s">
        <v>716</v>
      </c>
      <c r="C19" s="192" t="s">
        <v>717</v>
      </c>
      <c r="D19" s="186"/>
      <c r="E19" s="186"/>
      <c r="F19" s="200"/>
      <c r="G19" s="186"/>
      <c r="H19" s="186"/>
      <c r="I19" s="186"/>
    </row>
    <row r="20" spans="2:9" ht="15" customHeight="1" x14ac:dyDescent="0.35">
      <c r="B20" s="181" t="s">
        <v>718</v>
      </c>
      <c r="C20" s="192" t="s">
        <v>717</v>
      </c>
      <c r="D20" s="186"/>
      <c r="E20" s="186"/>
      <c r="F20" s="186"/>
      <c r="G20" s="186"/>
      <c r="H20" s="186"/>
      <c r="I20" s="186"/>
    </row>
    <row r="21" spans="2:9" ht="15" customHeight="1" x14ac:dyDescent="0.35">
      <c r="B21" s="181" t="s">
        <v>719</v>
      </c>
      <c r="C21" s="192" t="s">
        <v>720</v>
      </c>
      <c r="D21" s="186"/>
      <c r="E21" s="6" t="s">
        <v>721</v>
      </c>
      <c r="F21" s="6" t="s">
        <v>722</v>
      </c>
      <c r="G21" s="186"/>
      <c r="H21" s="186"/>
      <c r="I21" s="186"/>
    </row>
    <row r="22" spans="2:9" ht="15" customHeight="1" x14ac:dyDescent="0.35">
      <c r="B22" s="181" t="s">
        <v>723</v>
      </c>
      <c r="C22" s="192" t="s">
        <v>720</v>
      </c>
      <c r="D22" s="186"/>
      <c r="E22" s="6"/>
      <c r="F22" s="6" t="s">
        <v>724</v>
      </c>
      <c r="G22" s="186"/>
      <c r="H22" s="186"/>
      <c r="I22" s="186"/>
    </row>
    <row r="23" spans="2:9" ht="15" customHeight="1" x14ac:dyDescent="0.35">
      <c r="B23" s="181" t="s">
        <v>725</v>
      </c>
      <c r="C23" s="201"/>
      <c r="D23" s="186"/>
      <c r="E23" s="6"/>
      <c r="F23" s="6" t="s">
        <v>726</v>
      </c>
      <c r="G23" s="186"/>
      <c r="H23" s="186"/>
      <c r="I23" s="186"/>
    </row>
    <row r="24" spans="2:9" ht="15" customHeight="1" x14ac:dyDescent="0.35">
      <c r="B24" s="181" t="s">
        <v>727</v>
      </c>
      <c r="C24" s="202"/>
      <c r="D24" s="186"/>
      <c r="G24" s="186"/>
      <c r="H24" s="186"/>
      <c r="I24" s="186"/>
    </row>
    <row r="25" spans="2:9" ht="15" customHeight="1" x14ac:dyDescent="0.35">
      <c r="C25" s="186"/>
      <c r="D25" s="186"/>
      <c r="H25" s="186"/>
    </row>
    <row r="26" spans="2:9" ht="15" customHeight="1" x14ac:dyDescent="0.35"/>
    <row r="27" spans="2:9" ht="15" customHeight="1" x14ac:dyDescent="0.35">
      <c r="B27" t="s">
        <v>728</v>
      </c>
      <c r="C27" t="s">
        <v>729</v>
      </c>
    </row>
    <row r="28" spans="2:9" ht="15" customHeight="1" x14ac:dyDescent="0.35">
      <c r="C28" t="s">
        <v>730</v>
      </c>
    </row>
  </sheetData>
  <printOptions horizontalCentered="1"/>
  <pageMargins left="0.39374999999999999" right="0.39374999999999999" top="1.1812499999999999" bottom="0.78749999999999998" header="0.51180555555555496" footer="0.51180555555555496"/>
  <pageSetup paperSize="9" orientation="portrait"/>
  <headerFooter>
    <oddFooter>&amp;L&amp;8 &amp;C&amp;8 &amp;R&amp;8 Seite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18</vt:i4>
      </vt:variant>
      <vt:variant>
        <vt:lpstr>Benannte Bereiche</vt:lpstr>
      </vt:variant>
      <vt:variant>
        <vt:i4>139</vt:i4>
      </vt:variant>
    </vt:vector>
  </HeadingPairs>
  <TitlesOfParts>
    <vt:vector size="157" baseType="lpstr">
      <vt:lpstr>StTai</vt:lpstr>
      <vt:lpstr>StTal</vt:lpstr>
      <vt:lpstr>StTag</vt:lpstr>
      <vt:lpstr>StTdh</vt:lpstr>
      <vt:lpstr>StTdo</vt:lpstr>
      <vt:lpstr>StTdoR</vt:lpstr>
      <vt:lpstr>StTds</vt:lpstr>
      <vt:lpstr>StTdf</vt:lpstr>
      <vt:lpstr>StTwh</vt:lpstr>
      <vt:lpstr>StTwo</vt:lpstr>
      <vt:lpstr>StTws</vt:lpstr>
      <vt:lpstr>StTwf</vt:lpstr>
      <vt:lpstr>StTkh</vt:lpstr>
      <vt:lpstr>StTko</vt:lpstr>
      <vt:lpstr>StTks</vt:lpstr>
      <vt:lpstr>StTkf</vt:lpstr>
      <vt:lpstr>StTis</vt:lpstr>
      <vt:lpstr>Steuertabelle</vt:lpstr>
      <vt:lpstr>AktJahr</vt:lpstr>
      <vt:lpstr>AktJahrMonat</vt:lpstr>
      <vt:lpstr>AktMonat</vt:lpstr>
      <vt:lpstr>AktQuartal</vt:lpstr>
      <vt:lpstr>AktQuartKurz</vt:lpstr>
      <vt:lpstr>AusfInstitut</vt:lpstr>
      <vt:lpstr>AuswertBasis</vt:lpstr>
      <vt:lpstr>CsvDateiName</vt:lpstr>
      <vt:lpstr>Datenart</vt:lpstr>
      <vt:lpstr>Steuertabelle!Druckbereich</vt:lpstr>
      <vt:lpstr>StTag!Druckbereich</vt:lpstr>
      <vt:lpstr>StTai!Druckbereich</vt:lpstr>
      <vt:lpstr>StTal!Druckbereich</vt:lpstr>
      <vt:lpstr>StTdf!Drucktitel</vt:lpstr>
      <vt:lpstr>StTdh!Drucktitel</vt:lpstr>
      <vt:lpstr>StTdo!Drucktitel</vt:lpstr>
      <vt:lpstr>StTdoR!Drucktitel</vt:lpstr>
      <vt:lpstr>StTds!Drucktitel</vt:lpstr>
      <vt:lpstr>StTwf!Drucktitel</vt:lpstr>
      <vt:lpstr>StTwh!Drucktitel</vt:lpstr>
      <vt:lpstr>StTwo!Drucktitel</vt:lpstr>
      <vt:lpstr>StTws!Drucktitel</vt:lpstr>
      <vt:lpstr>Einheit_Waehrung</vt:lpstr>
      <vt:lpstr>EndeBehOk</vt:lpstr>
      <vt:lpstr>ErstDatum</vt:lpstr>
      <vt:lpstr>ErstelltAm</vt:lpstr>
      <vt:lpstr>StTdf!Excel_BuiltIn_Print_Titles</vt:lpstr>
      <vt:lpstr>StTdh!Excel_BuiltIn_Print_Titles</vt:lpstr>
      <vt:lpstr>StTdo!Excel_BuiltIn_Print_Titles</vt:lpstr>
      <vt:lpstr>StTdoR!Excel_BuiltIn_Print_Titles</vt:lpstr>
      <vt:lpstr>StTds!Excel_BuiltIn_Print_Titles</vt:lpstr>
      <vt:lpstr>StTwf!Excel_BuiltIn_Print_Titles</vt:lpstr>
      <vt:lpstr>StTwh!Excel_BuiltIn_Print_Titles</vt:lpstr>
      <vt:lpstr>StTwo!Excel_BuiltIn_Print_Titles</vt:lpstr>
      <vt:lpstr>StTws!Excel_BuiltIn_Print_Titles</vt:lpstr>
      <vt:lpstr>FnRwbBerF</vt:lpstr>
      <vt:lpstr>FnRwbBerH</vt:lpstr>
      <vt:lpstr>FnRwbBerO</vt:lpstr>
      <vt:lpstr>FnRwbBerS</vt:lpstr>
      <vt:lpstr>Institut</vt:lpstr>
      <vt:lpstr>InstitutsBez</vt:lpstr>
      <vt:lpstr>KomprimOk</vt:lpstr>
      <vt:lpstr>KzKomprimierung</vt:lpstr>
      <vt:lpstr>KzMitBuLand</vt:lpstr>
      <vt:lpstr>KzRbwBerF</vt:lpstr>
      <vt:lpstr>KzRbwBerH</vt:lpstr>
      <vt:lpstr>KzRbwBerO</vt:lpstr>
      <vt:lpstr>KzRbwBerS</vt:lpstr>
      <vt:lpstr>Leer</vt:lpstr>
      <vt:lpstr>MapArt</vt:lpstr>
      <vt:lpstr>MapVersDat</vt:lpstr>
      <vt:lpstr>MapVersNr</vt:lpstr>
      <vt:lpstr>NotizOhneInstitute</vt:lpstr>
      <vt:lpstr>ProgVersDat</vt:lpstr>
      <vt:lpstr>ProgVersNr</vt:lpstr>
      <vt:lpstr>RelevInstitute</vt:lpstr>
      <vt:lpstr>SdDezStellen</vt:lpstr>
      <vt:lpstr>StatistikBez</vt:lpstr>
      <vt:lpstr>StatistikNr</vt:lpstr>
      <vt:lpstr>Stichtag</vt:lpstr>
      <vt:lpstr>TagFussnoteH</vt:lpstr>
      <vt:lpstr>TagFussnoteO</vt:lpstr>
      <vt:lpstr>TagWertBerF</vt:lpstr>
      <vt:lpstr>TagWertBerH</vt:lpstr>
      <vt:lpstr>TagWertBerS</vt:lpstr>
      <vt:lpstr>TaiBerAdresse</vt:lpstr>
      <vt:lpstr>TaiBerLogo</vt:lpstr>
      <vt:lpstr>TaiFussnote</vt:lpstr>
      <vt:lpstr>TaiFussNoteF</vt:lpstr>
      <vt:lpstr>TaiFussNoteH</vt:lpstr>
      <vt:lpstr>TaiFussNoteO</vt:lpstr>
      <vt:lpstr>TaiFussNoteS</vt:lpstr>
      <vt:lpstr>TaiUebRbw1</vt:lpstr>
      <vt:lpstr>TaiUebRbw2</vt:lpstr>
      <vt:lpstr>TaiUebRbw3</vt:lpstr>
      <vt:lpstr>TaiUebRbw4</vt:lpstr>
      <vt:lpstr>TaiWertBerF</vt:lpstr>
      <vt:lpstr>TaiWertBerH</vt:lpstr>
      <vt:lpstr>TaiWertBerO</vt:lpstr>
      <vt:lpstr>TaiWertBerS</vt:lpstr>
      <vt:lpstr>TalFussnote</vt:lpstr>
      <vt:lpstr>TalWertBerF</vt:lpstr>
      <vt:lpstr>TalWertBerH</vt:lpstr>
      <vt:lpstr>TalWertBerO</vt:lpstr>
      <vt:lpstr>TalWertBerS</vt:lpstr>
      <vt:lpstr>TdfBerGesamt</vt:lpstr>
      <vt:lpstr>TdfBerStaaten</vt:lpstr>
      <vt:lpstr>TdfBerWerte</vt:lpstr>
      <vt:lpstr>TdfUebSumme</vt:lpstr>
      <vt:lpstr>TdfWertBer</vt:lpstr>
      <vt:lpstr>TdhBerGesamt</vt:lpstr>
      <vt:lpstr>TdhBerStaaten</vt:lpstr>
      <vt:lpstr>TdhFussnote</vt:lpstr>
      <vt:lpstr>TdhUebInsgesamt</vt:lpstr>
      <vt:lpstr>TdhWertBerG</vt:lpstr>
      <vt:lpstr>TdhWertBerR</vt:lpstr>
      <vt:lpstr>TdhWertBerW</vt:lpstr>
      <vt:lpstr>TdoBerGesamt</vt:lpstr>
      <vt:lpstr>TdoBerStaaten</vt:lpstr>
      <vt:lpstr>StTdo!TdoFussnoteA</vt:lpstr>
      <vt:lpstr>StTdo!TdoFussnoteG</vt:lpstr>
      <vt:lpstr>StTdo!TdoFussnoteR</vt:lpstr>
      <vt:lpstr>TdoUebSumDw</vt:lpstr>
      <vt:lpstr>TdoUebSumLf</vt:lpstr>
      <vt:lpstr>TdoUebSumRl</vt:lpstr>
      <vt:lpstr>TdoWertBerD</vt:lpstr>
      <vt:lpstr>StTwf!TdoWertBerG</vt:lpstr>
      <vt:lpstr>StTwh!TdoWertBerG</vt:lpstr>
      <vt:lpstr>StTwo!TdoWertBerG</vt:lpstr>
      <vt:lpstr>StTws!TdoWertBerG</vt:lpstr>
      <vt:lpstr>TdoWertBerG</vt:lpstr>
      <vt:lpstr>TdoWertBerL</vt:lpstr>
      <vt:lpstr>TdoWertBerR</vt:lpstr>
      <vt:lpstr>TdsBerGesamt</vt:lpstr>
      <vt:lpstr>TdsBerStaaten</vt:lpstr>
      <vt:lpstr>TdsBerWerte</vt:lpstr>
      <vt:lpstr>TdsUebSumme</vt:lpstr>
      <vt:lpstr>TdsWertBer</vt:lpstr>
      <vt:lpstr>StTkf!TkBerFlu</vt:lpstr>
      <vt:lpstr>StTkh!TkBerHyp</vt:lpstr>
      <vt:lpstr>StTkh!TkBerOef</vt:lpstr>
      <vt:lpstr>StTkf!TkFussnote</vt:lpstr>
      <vt:lpstr>TvDatenart</vt:lpstr>
      <vt:lpstr>TvInstArt</vt:lpstr>
      <vt:lpstr>TvInstitute</vt:lpstr>
      <vt:lpstr>StTwf!TwBerStaaten</vt:lpstr>
      <vt:lpstr>StTwh!TwBerStaaten</vt:lpstr>
      <vt:lpstr>StTwo!TwBerStaaten</vt:lpstr>
      <vt:lpstr>StTws!TwBerStaaten</vt:lpstr>
      <vt:lpstr>StTwf!TwFussnote</vt:lpstr>
      <vt:lpstr>StTwh!TwFussnote</vt:lpstr>
      <vt:lpstr>StTwo!TwFussnote</vt:lpstr>
      <vt:lpstr>StTws!TwFussnote</vt:lpstr>
      <vt:lpstr>UebInstitutQuartal</vt:lpstr>
      <vt:lpstr>Version</vt:lpstr>
      <vt:lpstr>WaehrEinheit</vt:lpstr>
      <vt:lpstr>Waehrung</vt:lpstr>
      <vt:lpstr>WaehrungM</vt:lpstr>
      <vt:lpstr>WaehrungT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 gemäß §28 PfandBG</dc:title>
  <dc:creator>vdp</dc:creator>
  <cp:lastModifiedBy>Dehui Qiu</cp:lastModifiedBy>
  <cp:revision>31</cp:revision>
  <cp:lastPrinted>2022-10-20T16:30:44Z</cp:lastPrinted>
  <dcterms:created xsi:type="dcterms:W3CDTF">2004-12-14T14:06:41Z</dcterms:created>
  <dcterms:modified xsi:type="dcterms:W3CDTF">2026-10-30T12:18:05Z</dcterms:modified>
  <dc:language>en-US</dc:language>
</cp:coreProperties>
</file>